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05" tabRatio="867" activeTab="0"/>
  </bookViews>
  <sheets>
    <sheet name="Summary" sheetId="1" r:id="rId1"/>
    <sheet name="FW SM &amp; MM 10GE" sheetId="2" r:id="rId2"/>
    <sheet name="FW MM 10GE" sheetId="3" r:id="rId3"/>
    <sheet name="FW MM GE" sheetId="4" r:id="rId4"/>
    <sheet name="FW-IDS Bundle MM 10GE" sheetId="5" r:id="rId5"/>
    <sheet name="FW-IDS Bundle MM GE" sheetId="6" r:id="rId6"/>
  </sheets>
  <definedNames/>
  <calcPr fullCalcOnLoad="1"/>
</workbook>
</file>

<file path=xl/sharedStrings.xml><?xml version="1.0" encoding="utf-8"?>
<sst xmlns="http://schemas.openxmlformats.org/spreadsheetml/2006/main" count="2086" uniqueCount="139">
  <si>
    <t>Location</t>
  </si>
  <si>
    <t>List Price</t>
  </si>
  <si>
    <t>10GE</t>
  </si>
  <si>
    <t>Product</t>
  </si>
  <si>
    <t>Description</t>
  </si>
  <si>
    <t>Ext. Price</t>
  </si>
  <si>
    <t>Subtotal</t>
  </si>
  <si>
    <t>S733ZK9-12217SXA</t>
  </si>
  <si>
    <t>Cisco CAT6000-SUP720 IOS IP W/SSH</t>
  </si>
  <si>
    <t>WS-SUP720</t>
  </si>
  <si>
    <t>Catalyst 6500 / Cisco 7600 Supervisor 720 Fabric MSFC3 PFC3A</t>
  </si>
  <si>
    <t>GLC-LH-SM</t>
  </si>
  <si>
    <t>GE SFP, LC connector LX/LH transceiver</t>
  </si>
  <si>
    <t>GLC-SX-MM</t>
  </si>
  <si>
    <t>GE SFP, LC connector SX transceiver</t>
  </si>
  <si>
    <t>WS-X6704-10GE</t>
  </si>
  <si>
    <t>Cat6500 4-port 10 Gigabit Ethernet Module (req. XENPAKs)</t>
  </si>
  <si>
    <t>MEM-XCEF720-256M</t>
  </si>
  <si>
    <t>256MB DDR, xCEF720 (67xx interface, DFC3A)</t>
  </si>
  <si>
    <t>XENPAK-10GB-LR</t>
  </si>
  <si>
    <t>10GBASE-LR XENPAK Module</t>
  </si>
  <si>
    <t>WS-X6748-GE-TX</t>
  </si>
  <si>
    <t>Cat6500 48-port 10/100/1000 GE Mod: fabric enabled, RJ-45</t>
  </si>
  <si>
    <t>WS-CAC-2500W</t>
  </si>
  <si>
    <t>Catalyst 6000 2500W AC Power Supply</t>
  </si>
  <si>
    <t>CAB-AC-2500W-US1</t>
  </si>
  <si>
    <t>Power Cord, 250Vac 20A, straight blade NEMA 6-20 plug, US</t>
  </si>
  <si>
    <t>MEM-S2-512MB</t>
  </si>
  <si>
    <t>512MB DRAM, Catalyst 6500 Sup2, MSFC2, Sup720</t>
  </si>
  <si>
    <t>MEM-MSFC2-512MB</t>
  </si>
  <si>
    <t>WS-F6700-CFC</t>
  </si>
  <si>
    <t>Catalyst 6500 Central Fwd Card for WS-X67xx modules</t>
  </si>
  <si>
    <t>WS-F6K-XENBLNKCVR</t>
  </si>
  <si>
    <t>Catalyst 6500 Xenpak Blank Covers for 6802/6704-10GE</t>
  </si>
  <si>
    <t>WS-X6724-SFP</t>
  </si>
  <si>
    <t>Catalyst 6500 24-port GigE Mod: fabric-enabled (Req. SFPs)</t>
  </si>
  <si>
    <t>WS-SVC-FWM-1-K9</t>
  </si>
  <si>
    <t>Firewall blade for Catalyst 6500</t>
  </si>
  <si>
    <t>SC-SVC-FWM-1.3-K9</t>
  </si>
  <si>
    <t>Firewall Module Software 1.1(3) for Catalyst 6500</t>
  </si>
  <si>
    <t>Catalyst 3750 48 10/100 PoE + 4 SFP Standard Image</t>
  </si>
  <si>
    <t>CAB-STACK-50CM</t>
  </si>
  <si>
    <t>Cisco StackWise 50CM Stacking Cable</t>
  </si>
  <si>
    <t>CAB-AC</t>
  </si>
  <si>
    <t>Power Cord,110V</t>
  </si>
  <si>
    <t>WS-C3750G-24TS-S</t>
  </si>
  <si>
    <t>Catalyst 3750 24 10/100/1000T + 4 SFP Standard Multilayer</t>
  </si>
  <si>
    <t>Baskin Engineering</t>
  </si>
  <si>
    <t>Risers</t>
  </si>
  <si>
    <t>Chase</t>
  </si>
  <si>
    <t>West-BE</t>
  </si>
  <si>
    <t>Port Count</t>
  </si>
  <si>
    <t>CAB-STACK-1M</t>
  </si>
  <si>
    <t>GE SFP,LC connector LX/LH transceiver</t>
  </si>
  <si>
    <t>Center-BE</t>
  </si>
  <si>
    <t>East-BE</t>
  </si>
  <si>
    <t>Mach. Rm</t>
  </si>
  <si>
    <t>PWR675-AC-RPS-N1=</t>
  </si>
  <si>
    <t>675W Redundant Power Supply with 1 connector cable</t>
  </si>
  <si>
    <t>CAB-RPS-1614=</t>
  </si>
  <si>
    <t>1 RPS 675 connector cable 16/14</t>
  </si>
  <si>
    <t>WS-C6509</t>
  </si>
  <si>
    <t>Cat 6509 Chassis, 9slot, 15RU, No Pow Supply, No Fan Tray</t>
  </si>
  <si>
    <t>WS-C6K-9SLOT-FAN2</t>
  </si>
  <si>
    <t>Catalyst 6509 High Speed Fan Tray</t>
  </si>
  <si>
    <t>Engineering 2</t>
  </si>
  <si>
    <t>1East-E2</t>
  </si>
  <si>
    <t>2East-E2</t>
  </si>
  <si>
    <t>2West-E2</t>
  </si>
  <si>
    <t>3East-E2</t>
  </si>
  <si>
    <t>3West-E2</t>
  </si>
  <si>
    <t>5East-E2</t>
  </si>
  <si>
    <t>5West-E2</t>
  </si>
  <si>
    <t>M. Room 2212</t>
  </si>
  <si>
    <t>M. Room 5312</t>
  </si>
  <si>
    <t>Physical Sciences</t>
  </si>
  <si>
    <t>3rd-PSB</t>
  </si>
  <si>
    <t>4th-PSB</t>
  </si>
  <si>
    <t>M. Room 213</t>
  </si>
  <si>
    <t>Qty</t>
  </si>
  <si>
    <t>Port Count (BaseT)</t>
  </si>
  <si>
    <t>Building</t>
  </si>
  <si>
    <t>M. Room</t>
  </si>
  <si>
    <t>Design Summary:</t>
  </si>
  <si>
    <t>WS-C3750-48TS-S</t>
  </si>
  <si>
    <t>3750-48TS-S</t>
  </si>
  <si>
    <t>3750-24-TS-S</t>
  </si>
  <si>
    <t>Data Closets</t>
  </si>
  <si>
    <t>Machine Room</t>
  </si>
  <si>
    <t>BE Machine Room</t>
  </si>
  <si>
    <t>Cat 6509</t>
  </si>
  <si>
    <t>10/100 Switches (no PoE)</t>
  </si>
  <si>
    <t>10/100/1000 Switches (no PoE)</t>
  </si>
  <si>
    <t>1000SPF</t>
  </si>
  <si>
    <t>Core</t>
  </si>
  <si>
    <t>Access (PoE at dataclosets only.  No PoE at machine rooms):</t>
  </si>
  <si>
    <t>GE Connection to access switches</t>
  </si>
  <si>
    <t>Access</t>
  </si>
  <si>
    <t>Dual GE connections to Core#1 and Core#2 (1multimode and 1singlemode)</t>
  </si>
  <si>
    <t>1 10GE Trunk for Firewall Service Module failover (single mode only)</t>
  </si>
  <si>
    <t>Notes</t>
  </si>
  <si>
    <t>Two extra singlemode SFP GBIC's for uplink to Campus Core</t>
  </si>
  <si>
    <t>Core#2 will be the termination point for all of the multi-mode uplinks from the access switches</t>
  </si>
  <si>
    <t>Core#1 will be the termination point for all of the single mode uplinks from the access switches</t>
  </si>
  <si>
    <t>Cisco StackWise 1M Stacking Cable</t>
  </si>
  <si>
    <t>Core #1</t>
  </si>
  <si>
    <t>Core #2</t>
  </si>
  <si>
    <t>WS-X6K-S720-6508A</t>
  </si>
  <si>
    <t>Catalyst6500 Sup720 and 8 GE GBIC Ports</t>
  </si>
  <si>
    <t>WS-G5484</t>
  </si>
  <si>
    <t>1000BASE-SX Short Wavelength GBIC (Multimode only)</t>
  </si>
  <si>
    <t>WS-G5486</t>
  </si>
  <si>
    <t>1000BASE-LX/LH long haul GBIC (singlemode or multimode)</t>
  </si>
  <si>
    <t>WS-C6509-FW-IDS-K9</t>
  </si>
  <si>
    <t>Catalyst Firewall and Intrusion Prevention System</t>
  </si>
  <si>
    <t>WS-SVC-IDS2-BUN-K9</t>
  </si>
  <si>
    <t>600M IDSM-2 Mod for Cat</t>
  </si>
  <si>
    <t>CWVMS-2.2-WINB-K9</t>
  </si>
  <si>
    <t>VMS 2.2 WIN BASIC 5 Device Restricted</t>
  </si>
  <si>
    <t>4East-E2</t>
  </si>
  <si>
    <t>Note</t>
  </si>
  <si>
    <t>The bundle pricing of FW and IDS represents $10K in saving</t>
  </si>
  <si>
    <t>2GE Etherchannel Uplink</t>
  </si>
  <si>
    <t>4GE Etherchannel Uplink.  Use Sup720 and 6408A bundle pricing (4k saving)</t>
  </si>
  <si>
    <t>4GE Etherchannel connection to Machine room in Baskin Bldg</t>
  </si>
  <si>
    <t>2 GE Etherchannel conneciton to machine rooms in Engineering 2 Bldg</t>
  </si>
  <si>
    <t>2 GE Etherchannel conneciton to machine rooms in Physical Science Bldg</t>
  </si>
  <si>
    <t>2 10GE Etherchannel between core#1 and core#2 for physical fiber redundancy (singlemode only)</t>
  </si>
  <si>
    <t>Catalyst 3750 48 10/100  + 4 SFP Standard Image</t>
  </si>
  <si>
    <t>8 GE Etherchannel for connection between core#1 and core#2. 4 GE Etherchannel for FWSM Failover</t>
  </si>
  <si>
    <t>List Price (SM &amp; MM 10GE)</t>
  </si>
  <si>
    <t>FW &amp; IDS Bundle Pricing (MM - 10GE)</t>
  </si>
  <si>
    <t>List Price (MM  - 10GE)</t>
  </si>
  <si>
    <t>List Price (MM and GE)</t>
  </si>
  <si>
    <t>FW &amp; IDS Bundle Pricing (MM and GE)</t>
  </si>
  <si>
    <t>Design Features 10GE:</t>
  </si>
  <si>
    <t>Design Features GE:</t>
  </si>
  <si>
    <t>8 GE Etherchannel between core#1 and core#2 for physical fiber redundancy (singlemode only)</t>
  </si>
  <si>
    <t>4 GE Trunk for Firewall Service Module failover (single mode only)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</si>
</sst>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4" fontId="0" fillId="0" borderId="0" xfId="17" applyFont="1" applyAlignment="1">
      <alignment/>
    </xf>
    <xf numFmtId="44" fontId="0" fillId="0" borderId="0" xfId="17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44" fontId="0" fillId="0" borderId="0" xfId="17" applyAlignment="1">
      <alignment horizontal="center"/>
    </xf>
    <xf numFmtId="44" fontId="0" fillId="0" borderId="0" xfId="17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/>
    </xf>
    <xf numFmtId="44" fontId="7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17.57421875" style="0" customWidth="1"/>
    <col min="2" max="2" width="14.421875" style="0" customWidth="1"/>
    <col min="3" max="4" width="17.00390625" style="1" customWidth="1"/>
    <col min="5" max="6" width="17.140625" style="0" customWidth="1"/>
    <col min="7" max="8" width="17.421875" style="0" customWidth="1"/>
    <col min="9" max="9" width="64.7109375" style="0" customWidth="1"/>
  </cols>
  <sheetData>
    <row r="1" spans="1:9" s="21" customFormat="1" ht="38.25">
      <c r="A1" s="21" t="s">
        <v>81</v>
      </c>
      <c r="B1" s="21" t="s">
        <v>0</v>
      </c>
      <c r="C1" s="21" t="s">
        <v>80</v>
      </c>
      <c r="D1" s="21" t="s">
        <v>130</v>
      </c>
      <c r="E1" s="21" t="s">
        <v>132</v>
      </c>
      <c r="F1" s="21" t="s">
        <v>133</v>
      </c>
      <c r="G1" s="21" t="s">
        <v>131</v>
      </c>
      <c r="H1" s="21" t="s">
        <v>134</v>
      </c>
      <c r="I1" s="21" t="s">
        <v>120</v>
      </c>
    </row>
    <row r="2" spans="1:8" ht="12.75">
      <c r="A2" t="s">
        <v>47</v>
      </c>
      <c r="B2" t="s">
        <v>50</v>
      </c>
      <c r="C2" s="1">
        <v>301</v>
      </c>
      <c r="D2" s="22">
        <f>'FW SM &amp; MM 10GE'!I10</f>
        <v>54825</v>
      </c>
      <c r="E2" s="5">
        <f>'FW MM 10GE'!I10</f>
        <v>54330</v>
      </c>
      <c r="F2" s="5">
        <f>'FW MM GE'!I10</f>
        <v>54330</v>
      </c>
      <c r="G2" s="5">
        <f>'FW-IDS Bundle MM 10GE'!I10</f>
        <v>54330</v>
      </c>
      <c r="H2" s="5">
        <f>G2</f>
        <v>54330</v>
      </c>
    </row>
    <row r="3" spans="2:8" ht="12.75">
      <c r="B3" t="s">
        <v>54</v>
      </c>
      <c r="C3" s="1">
        <v>81</v>
      </c>
      <c r="D3" s="22">
        <f>'FW SM &amp; MM 10GE'!I18</f>
        <v>17455</v>
      </c>
      <c r="E3" s="5">
        <f>'FW MM 10GE'!I18</f>
        <v>16960</v>
      </c>
      <c r="F3" s="5">
        <f>'FW MM GE'!I18</f>
        <v>16960</v>
      </c>
      <c r="G3" s="5">
        <f>'FW-IDS Bundle MM 10GE'!I18</f>
        <v>16960</v>
      </c>
      <c r="H3" s="5">
        <f aca="true" t="shared" si="0" ref="H3:H18">G3</f>
        <v>16960</v>
      </c>
    </row>
    <row r="4" spans="2:8" ht="12.75">
      <c r="B4" t="s">
        <v>55</v>
      </c>
      <c r="C4" s="1">
        <v>92</v>
      </c>
      <c r="D4" s="22">
        <f>'FW SM &amp; MM 10GE'!I26</f>
        <v>17455</v>
      </c>
      <c r="E4" s="5">
        <f>'FW MM 10GE'!I26</f>
        <v>16960</v>
      </c>
      <c r="F4" s="5">
        <f>'FW MM GE'!I26</f>
        <v>16960</v>
      </c>
      <c r="G4" s="5">
        <f>'FW-IDS Bundle MM 10GE'!I26</f>
        <v>16960</v>
      </c>
      <c r="H4" s="5">
        <f t="shared" si="0"/>
        <v>16960</v>
      </c>
    </row>
    <row r="5" spans="2:9" ht="12.75">
      <c r="B5" t="s">
        <v>82</v>
      </c>
      <c r="C5" s="1">
        <v>178</v>
      </c>
      <c r="D5" s="22">
        <f>'FW SM &amp; MM 10GE'!I42</f>
        <v>114975</v>
      </c>
      <c r="E5" s="5">
        <f>'FW MM 10GE'!I42</f>
        <v>112995</v>
      </c>
      <c r="F5" s="5">
        <f>'FW MM GE'!I42</f>
        <v>112995</v>
      </c>
      <c r="G5" s="5">
        <f>'FW-IDS Bundle MM 10GE'!I42</f>
        <v>112995</v>
      </c>
      <c r="H5" s="5">
        <f t="shared" si="0"/>
        <v>112995</v>
      </c>
      <c r="I5" t="s">
        <v>123</v>
      </c>
    </row>
    <row r="6" spans="1:8" ht="12.75">
      <c r="A6" t="s">
        <v>65</v>
      </c>
      <c r="B6" t="s">
        <v>66</v>
      </c>
      <c r="C6" s="1">
        <v>200</v>
      </c>
      <c r="D6" s="22">
        <f>'FW SM &amp; MM 10GE'!I51</f>
        <v>38865</v>
      </c>
      <c r="E6" s="5">
        <f>'FW MM 10GE'!I51</f>
        <v>38370</v>
      </c>
      <c r="F6" s="5">
        <f>'FW MM GE'!I51</f>
        <v>38370</v>
      </c>
      <c r="G6" s="5">
        <f>'FW-IDS Bundle MM 10GE'!I51</f>
        <v>38370</v>
      </c>
      <c r="H6" s="5">
        <f t="shared" si="0"/>
        <v>38370</v>
      </c>
    </row>
    <row r="7" spans="1:8" ht="12.75">
      <c r="A7" s="4"/>
      <c r="B7" s="9" t="s">
        <v>67</v>
      </c>
      <c r="C7" s="1">
        <v>141</v>
      </c>
      <c r="D7" s="22">
        <f>'FW SM &amp; MM 10GE'!I60</f>
        <v>24725</v>
      </c>
      <c r="E7" s="5">
        <f>'FW MM 10GE'!I60</f>
        <v>24230</v>
      </c>
      <c r="F7" s="5">
        <f>'FW MM GE'!I60</f>
        <v>24230</v>
      </c>
      <c r="G7" s="5">
        <f>'FW-IDS Bundle MM 10GE'!I60</f>
        <v>24230</v>
      </c>
      <c r="H7" s="5">
        <f t="shared" si="0"/>
        <v>24230</v>
      </c>
    </row>
    <row r="8" spans="2:8" ht="12.75">
      <c r="B8" s="9" t="s">
        <v>68</v>
      </c>
      <c r="C8" s="1">
        <v>168</v>
      </c>
      <c r="D8" s="22">
        <f>'FW SM &amp; MM 10GE'!I69</f>
        <v>31795</v>
      </c>
      <c r="E8" s="5">
        <f>'FW MM 10GE'!I69</f>
        <v>31300</v>
      </c>
      <c r="F8" s="5">
        <f>'FW MM GE'!I69</f>
        <v>31300</v>
      </c>
      <c r="G8" s="5">
        <f>'FW-IDS Bundle MM 10GE'!I69</f>
        <v>31300</v>
      </c>
      <c r="H8" s="5">
        <f t="shared" si="0"/>
        <v>31300</v>
      </c>
    </row>
    <row r="9" spans="2:8" ht="12.75">
      <c r="B9" s="9" t="s">
        <v>69</v>
      </c>
      <c r="C9" s="1">
        <v>246</v>
      </c>
      <c r="D9" s="22">
        <f>'FW SM &amp; MM 10GE'!I78</f>
        <v>45935</v>
      </c>
      <c r="E9" s="5">
        <f>'FW MM 10GE'!I78</f>
        <v>45440</v>
      </c>
      <c r="F9" s="5">
        <f>'FW MM GE'!I78</f>
        <v>45440</v>
      </c>
      <c r="G9" s="5">
        <f>'FW-IDS Bundle MM 10GE'!I78</f>
        <v>45440</v>
      </c>
      <c r="H9" s="5">
        <f t="shared" si="0"/>
        <v>45440</v>
      </c>
    </row>
    <row r="10" spans="2:8" ht="12.75">
      <c r="B10" s="9" t="s">
        <v>70</v>
      </c>
      <c r="C10" s="1">
        <v>183</v>
      </c>
      <c r="D10" s="22">
        <f>'FW SM &amp; MM 10GE'!I87</f>
        <v>31795</v>
      </c>
      <c r="E10" s="5">
        <f>'FW MM 10GE'!I87</f>
        <v>31300</v>
      </c>
      <c r="F10" s="5">
        <f>'FW MM GE'!I87</f>
        <v>31300</v>
      </c>
      <c r="G10" s="5">
        <f>'FW-IDS Bundle MM 10GE'!I87</f>
        <v>31300</v>
      </c>
      <c r="H10" s="5">
        <f t="shared" si="0"/>
        <v>31300</v>
      </c>
    </row>
    <row r="11" spans="2:8" ht="12.75">
      <c r="B11" s="9" t="s">
        <v>119</v>
      </c>
      <c r="C11" s="1">
        <v>161</v>
      </c>
      <c r="D11" s="22">
        <f>'FW SM &amp; MM 10GE'!I96</f>
        <v>31795</v>
      </c>
      <c r="E11" s="5">
        <f>'FW MM 10GE'!I96</f>
        <v>31300</v>
      </c>
      <c r="F11" s="5">
        <f>'FW MM GE'!I96</f>
        <v>31300</v>
      </c>
      <c r="G11" s="5">
        <f>'FW-IDS Bundle MM 10GE'!I96</f>
        <v>31300</v>
      </c>
      <c r="H11" s="5">
        <f t="shared" si="0"/>
        <v>31300</v>
      </c>
    </row>
    <row r="12" spans="2:8" ht="12.75">
      <c r="B12" s="9" t="s">
        <v>71</v>
      </c>
      <c r="C12" s="1">
        <v>196</v>
      </c>
      <c r="D12" s="22">
        <f>'FW SM &amp; MM 10GE'!I105</f>
        <v>38865</v>
      </c>
      <c r="E12" s="5">
        <f>'FW MM 10GE'!I105</f>
        <v>38370</v>
      </c>
      <c r="F12" s="5">
        <f>'FW MM GE'!I105</f>
        <v>38370</v>
      </c>
      <c r="G12" s="5">
        <f>'FW-IDS Bundle MM 10GE'!I105</f>
        <v>38370</v>
      </c>
      <c r="H12" s="5">
        <f t="shared" si="0"/>
        <v>38370</v>
      </c>
    </row>
    <row r="13" spans="2:8" ht="12.75">
      <c r="B13" s="9" t="s">
        <v>72</v>
      </c>
      <c r="C13" s="1">
        <v>187</v>
      </c>
      <c r="D13" s="22">
        <f>'FW SM &amp; MM 10GE'!I114</f>
        <v>31795</v>
      </c>
      <c r="E13" s="5">
        <f>'FW MM 10GE'!I114</f>
        <v>31300</v>
      </c>
      <c r="F13" s="5">
        <f>'FW MM GE'!I114</f>
        <v>31300</v>
      </c>
      <c r="G13" s="5">
        <f>'FW-IDS Bundle MM 10GE'!I114</f>
        <v>31300</v>
      </c>
      <c r="H13" s="5">
        <f t="shared" si="0"/>
        <v>31300</v>
      </c>
    </row>
    <row r="14" spans="2:9" ht="12.75">
      <c r="B14" t="s">
        <v>73</v>
      </c>
      <c r="C14" s="1">
        <v>28</v>
      </c>
      <c r="D14" s="22">
        <f>'FW SM &amp; MM 10GE'!I122</f>
        <v>18950</v>
      </c>
      <c r="E14" s="5">
        <f>'FW MM 10GE'!I130</f>
        <v>17960</v>
      </c>
      <c r="F14" s="5">
        <f>'FW MM GE'!I122</f>
        <v>17960</v>
      </c>
      <c r="G14" s="5">
        <f>'FW-IDS Bundle MM 10GE'!I122</f>
        <v>17960</v>
      </c>
      <c r="H14" s="5">
        <f t="shared" si="0"/>
        <v>17960</v>
      </c>
      <c r="I14" t="s">
        <v>122</v>
      </c>
    </row>
    <row r="15" spans="2:9" ht="12.75">
      <c r="B15" t="s">
        <v>74</v>
      </c>
      <c r="C15" s="1">
        <v>28</v>
      </c>
      <c r="D15" s="22">
        <f>'FW SM &amp; MM 10GE'!I130</f>
        <v>18950</v>
      </c>
      <c r="E15" s="5">
        <f>'FW MM 10GE'!I130</f>
        <v>17960</v>
      </c>
      <c r="F15" s="5">
        <f>'FW MM GE'!I130</f>
        <v>17960</v>
      </c>
      <c r="G15" s="5">
        <f>'FW-IDS Bundle MM 10GE'!I130</f>
        <v>17960</v>
      </c>
      <c r="H15" s="5">
        <f t="shared" si="0"/>
        <v>17960</v>
      </c>
      <c r="I15" t="s">
        <v>122</v>
      </c>
    </row>
    <row r="16" spans="1:8" ht="12.75">
      <c r="A16" t="s">
        <v>75</v>
      </c>
      <c r="B16" s="9" t="s">
        <v>76</v>
      </c>
      <c r="C16" s="1">
        <v>36</v>
      </c>
      <c r="D16" s="22">
        <f>'FW SM &amp; MM 10GE'!I138</f>
        <v>10385</v>
      </c>
      <c r="E16" s="5">
        <f>'FW MM 10GE'!I138</f>
        <v>9890</v>
      </c>
      <c r="F16" s="5">
        <f>'FW MM GE'!I138</f>
        <v>9890</v>
      </c>
      <c r="G16" s="5">
        <f>'FW-IDS Bundle MM 10GE'!I146</f>
        <v>9890</v>
      </c>
      <c r="H16" s="5">
        <f t="shared" si="0"/>
        <v>9890</v>
      </c>
    </row>
    <row r="17" spans="2:8" ht="12.75">
      <c r="B17" s="9" t="s">
        <v>77</v>
      </c>
      <c r="C17" s="1">
        <v>21</v>
      </c>
      <c r="D17" s="22">
        <f>'FW SM &amp; MM 10GE'!I146</f>
        <v>10385</v>
      </c>
      <c r="E17" s="5">
        <f>'FW MM 10GE'!I146</f>
        <v>9890</v>
      </c>
      <c r="F17" s="5">
        <f>'FW MM GE'!I146</f>
        <v>9890</v>
      </c>
      <c r="G17" s="5">
        <f>'FW-IDS Bundle MM 10GE'!I138</f>
        <v>9890</v>
      </c>
      <c r="H17" s="5">
        <f t="shared" si="0"/>
        <v>9890</v>
      </c>
    </row>
    <row r="18" spans="2:9" ht="12.75">
      <c r="B18" t="s">
        <v>78</v>
      </c>
      <c r="C18" s="1">
        <v>21</v>
      </c>
      <c r="D18" s="22">
        <f>'FW SM &amp; MM 10GE'!I154</f>
        <v>11880</v>
      </c>
      <c r="E18" s="5">
        <f>'FW MM 10GE'!I154</f>
        <v>10890</v>
      </c>
      <c r="F18" s="5">
        <f>'FW MM GE'!I154</f>
        <v>10890</v>
      </c>
      <c r="G18" s="5">
        <f>'FW-IDS Bundle MM 10GE'!I154</f>
        <v>10890</v>
      </c>
      <c r="H18" s="5">
        <f t="shared" si="0"/>
        <v>10890</v>
      </c>
      <c r="I18" t="s">
        <v>122</v>
      </c>
    </row>
    <row r="19" spans="1:9" ht="12.75">
      <c r="A19" s="4" t="s">
        <v>105</v>
      </c>
      <c r="C19" s="1">
        <v>48</v>
      </c>
      <c r="D19" s="22">
        <f>'FW SM &amp; MM 10GE'!I177</f>
        <v>165865</v>
      </c>
      <c r="E19" s="5">
        <f>'FW MM 10GE'!I177</f>
        <v>154480</v>
      </c>
      <c r="F19" s="5">
        <f>'FW MM GE'!I178</f>
        <v>143480</v>
      </c>
      <c r="G19" s="5">
        <f>'FW-IDS Bundle MM 10GE'!I180</f>
        <v>174490</v>
      </c>
      <c r="H19" s="5">
        <f>'FW-IDS Bundle MM GE'!I181</f>
        <v>163490</v>
      </c>
      <c r="I19" t="s">
        <v>121</v>
      </c>
    </row>
    <row r="20" spans="1:9" ht="12.75">
      <c r="A20" s="4" t="s">
        <v>106</v>
      </c>
      <c r="C20" s="1">
        <v>48</v>
      </c>
      <c r="D20" s="22">
        <f>'FW SM &amp; MM 10GE'!I200</f>
        <v>154480</v>
      </c>
      <c r="E20" s="5">
        <f>'FW MM 10GE'!I200</f>
        <v>154480</v>
      </c>
      <c r="F20" s="5">
        <f>'FW MM GE'!I202</f>
        <v>143480</v>
      </c>
      <c r="G20" s="5">
        <f>'FW-IDS Bundle MM 10GE'!I206</f>
        <v>174490</v>
      </c>
      <c r="H20" s="5">
        <f>'FW-IDS Bundle MM GE'!I208</f>
        <v>163490</v>
      </c>
      <c r="I20" t="s">
        <v>121</v>
      </c>
    </row>
    <row r="21" spans="3:8" s="17" customFormat="1" ht="15">
      <c r="C21" s="19" t="s">
        <v>6</v>
      </c>
      <c r="D21" s="23">
        <f>SUM(D2:D20)</f>
        <v>871175</v>
      </c>
      <c r="E21" s="18">
        <f>SUM(E2:E20)</f>
        <v>848405</v>
      </c>
      <c r="F21" s="18">
        <f>SUM(F2:F20)</f>
        <v>826405</v>
      </c>
      <c r="G21" s="18">
        <f>SUM(G2:G20)</f>
        <v>888425</v>
      </c>
      <c r="H21" s="18">
        <f>SUM(H2:H20)</f>
        <v>866425</v>
      </c>
    </row>
    <row r="23" ht="18">
      <c r="A23" s="14" t="s">
        <v>83</v>
      </c>
    </row>
    <row r="24" ht="15">
      <c r="A24" s="15" t="s">
        <v>95</v>
      </c>
    </row>
    <row r="25" ht="12.75">
      <c r="A25" s="2" t="s">
        <v>87</v>
      </c>
    </row>
    <row r="26" spans="1:2" ht="12.75">
      <c r="A26" s="13" t="s">
        <v>85</v>
      </c>
      <c r="B26" t="s">
        <v>91</v>
      </c>
    </row>
    <row r="27" ht="12.75">
      <c r="A27" s="2" t="s">
        <v>88</v>
      </c>
    </row>
    <row r="28" spans="1:2" ht="12.75">
      <c r="A28" s="13" t="s">
        <v>86</v>
      </c>
      <c r="B28" t="s">
        <v>92</v>
      </c>
    </row>
    <row r="29" ht="12.75">
      <c r="A29" s="13" t="s">
        <v>89</v>
      </c>
    </row>
    <row r="30" spans="1:2" ht="12.75">
      <c r="A30" s="13" t="s">
        <v>90</v>
      </c>
      <c r="B30" t="s">
        <v>92</v>
      </c>
    </row>
    <row r="31" ht="15">
      <c r="A31" s="16" t="s">
        <v>94</v>
      </c>
    </row>
    <row r="32" spans="1:2" ht="12.75">
      <c r="A32" s="13" t="s">
        <v>90</v>
      </c>
      <c r="B32" t="s">
        <v>2</v>
      </c>
    </row>
    <row r="33" ht="12.75">
      <c r="B33" t="s">
        <v>93</v>
      </c>
    </row>
    <row r="35" ht="18">
      <c r="A35" s="14" t="s">
        <v>135</v>
      </c>
    </row>
    <row r="36" ht="15">
      <c r="A36" s="15" t="s">
        <v>97</v>
      </c>
    </row>
    <row r="37" ht="12.75">
      <c r="A37" s="2" t="s">
        <v>98</v>
      </c>
    </row>
    <row r="38" ht="15">
      <c r="A38" s="15" t="s">
        <v>94</v>
      </c>
    </row>
    <row r="39" ht="12.75">
      <c r="A39" s="2" t="s">
        <v>127</v>
      </c>
    </row>
    <row r="40" ht="12.75">
      <c r="A40" s="2" t="s">
        <v>99</v>
      </c>
    </row>
    <row r="41" ht="12.75">
      <c r="A41" s="2" t="s">
        <v>96</v>
      </c>
    </row>
    <row r="42" ht="12.75">
      <c r="A42" s="2" t="s">
        <v>124</v>
      </c>
    </row>
    <row r="43" ht="12.75">
      <c r="A43" s="2" t="s">
        <v>125</v>
      </c>
    </row>
    <row r="44" ht="12.75">
      <c r="A44" s="2" t="s">
        <v>126</v>
      </c>
    </row>
    <row r="46" ht="18">
      <c r="A46" s="14" t="s">
        <v>136</v>
      </c>
    </row>
    <row r="47" ht="15">
      <c r="A47" s="15" t="s">
        <v>97</v>
      </c>
    </row>
    <row r="48" ht="12.75">
      <c r="A48" s="2" t="s">
        <v>98</v>
      </c>
    </row>
    <row r="49" ht="15">
      <c r="A49" s="15" t="s">
        <v>94</v>
      </c>
    </row>
    <row r="50" ht="12.75">
      <c r="A50" s="2" t="s">
        <v>137</v>
      </c>
    </row>
    <row r="51" ht="12.75">
      <c r="A51" s="2" t="s">
        <v>138</v>
      </c>
    </row>
    <row r="52" ht="12.75">
      <c r="A52" s="2" t="s">
        <v>96</v>
      </c>
    </row>
    <row r="53" ht="12.75">
      <c r="A53" s="2" t="s">
        <v>124</v>
      </c>
    </row>
    <row r="54" ht="12.75">
      <c r="A54" s="2" t="s">
        <v>125</v>
      </c>
    </row>
    <row r="55" ht="12.75">
      <c r="A55" s="2" t="s">
        <v>126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zoomScale="75" zoomScaleNormal="75" workbookViewId="0" topLeftCell="A64">
      <selection activeCell="E18" sqref="E18"/>
    </sheetView>
  </sheetViews>
  <sheetFormatPr defaultColWidth="9.140625" defaultRowHeight="12.75"/>
  <cols>
    <col min="1" max="1" width="17.57421875" style="0" customWidth="1"/>
    <col min="2" max="2" width="13.00390625" style="0" customWidth="1"/>
    <col min="3" max="3" width="11.28125" style="1" customWidth="1"/>
    <col min="4" max="4" width="21.28125" style="0" customWidth="1"/>
    <col min="5" max="5" width="54.421875" style="0" customWidth="1"/>
    <col min="6" max="6" width="5.8515625" style="1" customWidth="1"/>
    <col min="7" max="8" width="11.28125" style="8" bestFit="1" customWidth="1"/>
    <col min="9" max="9" width="11.28125" style="8" customWidth="1"/>
    <col min="10" max="10" width="26.421875" style="0" customWidth="1"/>
  </cols>
  <sheetData>
    <row r="1" spans="1:10" ht="12.75">
      <c r="A1" t="s">
        <v>48</v>
      </c>
      <c r="B1" t="s">
        <v>49</v>
      </c>
      <c r="C1" s="1" t="s">
        <v>51</v>
      </c>
      <c r="D1" t="s">
        <v>3</v>
      </c>
      <c r="E1" t="s">
        <v>4</v>
      </c>
      <c r="F1" s="1" t="s">
        <v>79</v>
      </c>
      <c r="G1" s="10" t="s">
        <v>1</v>
      </c>
      <c r="H1" s="8" t="s">
        <v>5</v>
      </c>
      <c r="I1" s="8" t="s">
        <v>6</v>
      </c>
      <c r="J1" s="10" t="s">
        <v>100</v>
      </c>
    </row>
    <row r="2" spans="1:8" ht="12.75">
      <c r="A2" t="s">
        <v>47</v>
      </c>
      <c r="B2" t="s">
        <v>50</v>
      </c>
      <c r="C2" s="1">
        <v>301</v>
      </c>
      <c r="D2" t="s">
        <v>84</v>
      </c>
      <c r="E2" t="s">
        <v>128</v>
      </c>
      <c r="F2" s="1">
        <f>ROUNDUP(C2/48,0)</f>
        <v>7</v>
      </c>
      <c r="G2" s="11">
        <v>6995</v>
      </c>
      <c r="H2" s="8">
        <f aca="true" t="shared" si="0" ref="H2:H9">G2*F2</f>
        <v>48965</v>
      </c>
    </row>
    <row r="3" spans="4:8" ht="12.75">
      <c r="D3" t="s">
        <v>41</v>
      </c>
      <c r="E3" t="s">
        <v>42</v>
      </c>
      <c r="F3" s="1">
        <f>F2</f>
        <v>7</v>
      </c>
      <c r="G3" s="11">
        <v>0</v>
      </c>
      <c r="H3" s="8">
        <f t="shared" si="0"/>
        <v>0</v>
      </c>
    </row>
    <row r="4" spans="4:8" ht="12.75">
      <c r="D4" t="s">
        <v>52</v>
      </c>
      <c r="E4" s="20" t="s">
        <v>104</v>
      </c>
      <c r="F4" s="1">
        <v>1</v>
      </c>
      <c r="G4" s="8">
        <v>200</v>
      </c>
      <c r="H4" s="8">
        <f t="shared" si="0"/>
        <v>200</v>
      </c>
    </row>
    <row r="5" spans="4:11" ht="12.75">
      <c r="D5" t="s">
        <v>57</v>
      </c>
      <c r="E5" t="s">
        <v>58</v>
      </c>
      <c r="F5" s="1">
        <f>ROUNDUP(F2/6,0)</f>
        <v>2</v>
      </c>
      <c r="G5" s="12">
        <v>1895</v>
      </c>
      <c r="H5" s="8">
        <f t="shared" si="0"/>
        <v>3790</v>
      </c>
      <c r="K5">
        <f>F164</f>
        <v>23</v>
      </c>
    </row>
    <row r="6" spans="4:8" ht="12.75">
      <c r="D6" t="s">
        <v>59</v>
      </c>
      <c r="E6" t="s">
        <v>60</v>
      </c>
      <c r="F6" s="1">
        <f>F2-F5</f>
        <v>5</v>
      </c>
      <c r="G6" s="12">
        <v>75</v>
      </c>
      <c r="H6" s="8">
        <f t="shared" si="0"/>
        <v>375</v>
      </c>
    </row>
    <row r="7" spans="4:8" ht="12.75">
      <c r="D7" t="s">
        <v>13</v>
      </c>
      <c r="E7" t="s">
        <v>14</v>
      </c>
      <c r="F7" s="1">
        <v>1</v>
      </c>
      <c r="G7" s="8">
        <v>500</v>
      </c>
      <c r="H7" s="8">
        <f t="shared" si="0"/>
        <v>500</v>
      </c>
    </row>
    <row r="8" spans="4:9" ht="12.75">
      <c r="D8" t="s">
        <v>11</v>
      </c>
      <c r="E8" t="s">
        <v>53</v>
      </c>
      <c r="F8" s="1">
        <v>1</v>
      </c>
      <c r="G8" s="8">
        <v>995</v>
      </c>
      <c r="H8" s="8">
        <f t="shared" si="0"/>
        <v>995</v>
      </c>
      <c r="I8" s="10"/>
    </row>
    <row r="9" spans="4:8" ht="12.75">
      <c r="D9" t="s">
        <v>43</v>
      </c>
      <c r="E9" t="s">
        <v>44</v>
      </c>
      <c r="F9" s="1">
        <f>F3</f>
        <v>7</v>
      </c>
      <c r="G9" s="11">
        <v>0</v>
      </c>
      <c r="H9" s="8">
        <f t="shared" si="0"/>
        <v>0</v>
      </c>
    </row>
    <row r="10" spans="7:9" ht="12.75">
      <c r="G10" s="11"/>
      <c r="I10" s="8">
        <f>SUM(H2:H9)</f>
        <v>54825</v>
      </c>
    </row>
    <row r="11" spans="1:8" ht="12.75">
      <c r="A11" t="s">
        <v>47</v>
      </c>
      <c r="B11" t="s">
        <v>54</v>
      </c>
      <c r="C11" s="1">
        <v>81</v>
      </c>
      <c r="D11" t="s">
        <v>84</v>
      </c>
      <c r="E11" t="s">
        <v>128</v>
      </c>
      <c r="F11" s="1">
        <f>ROUNDUP(C11/48,0)</f>
        <v>2</v>
      </c>
      <c r="G11" s="11">
        <v>6995</v>
      </c>
      <c r="H11" s="8">
        <f aca="true" t="shared" si="1" ref="H11:H17">G11*F11</f>
        <v>13990</v>
      </c>
    </row>
    <row r="12" spans="4:8" ht="12.75">
      <c r="D12" t="s">
        <v>41</v>
      </c>
      <c r="E12" t="s">
        <v>42</v>
      </c>
      <c r="F12" s="1">
        <f>F11</f>
        <v>2</v>
      </c>
      <c r="G12" s="11">
        <v>0</v>
      </c>
      <c r="H12" s="8">
        <f t="shared" si="1"/>
        <v>0</v>
      </c>
    </row>
    <row r="13" spans="4:8" ht="12.75">
      <c r="D13" t="s">
        <v>57</v>
      </c>
      <c r="E13" t="s">
        <v>58</v>
      </c>
      <c r="F13" s="1">
        <f>ROUNDUP(F11/6,0)</f>
        <v>1</v>
      </c>
      <c r="G13" s="12">
        <v>1895</v>
      </c>
      <c r="H13" s="8">
        <f t="shared" si="1"/>
        <v>1895</v>
      </c>
    </row>
    <row r="14" spans="4:8" ht="12.75">
      <c r="D14" t="s">
        <v>59</v>
      </c>
      <c r="E14" t="s">
        <v>60</v>
      </c>
      <c r="F14" s="1">
        <f>F11-F13</f>
        <v>1</v>
      </c>
      <c r="G14" s="12">
        <v>75</v>
      </c>
      <c r="H14" s="8">
        <f t="shared" si="1"/>
        <v>75</v>
      </c>
    </row>
    <row r="15" spans="4:8" ht="12.75">
      <c r="D15" t="s">
        <v>13</v>
      </c>
      <c r="E15" t="s">
        <v>14</v>
      </c>
      <c r="F15" s="1">
        <v>1</v>
      </c>
      <c r="G15" s="8">
        <v>500</v>
      </c>
      <c r="H15" s="8">
        <f t="shared" si="1"/>
        <v>500</v>
      </c>
    </row>
    <row r="16" spans="4:9" ht="12.75">
      <c r="D16" t="s">
        <v>11</v>
      </c>
      <c r="E16" t="s">
        <v>53</v>
      </c>
      <c r="F16" s="1">
        <v>1</v>
      </c>
      <c r="G16" s="8">
        <v>995</v>
      </c>
      <c r="H16" s="8">
        <f t="shared" si="1"/>
        <v>995</v>
      </c>
      <c r="I16" s="10"/>
    </row>
    <row r="17" spans="4:8" ht="12.75">
      <c r="D17" t="s">
        <v>43</v>
      </c>
      <c r="E17" t="s">
        <v>44</v>
      </c>
      <c r="F17" s="1">
        <f>F12</f>
        <v>2</v>
      </c>
      <c r="G17" s="11">
        <v>0</v>
      </c>
      <c r="H17" s="8">
        <f t="shared" si="1"/>
        <v>0</v>
      </c>
    </row>
    <row r="18" spans="7:9" ht="12.75">
      <c r="G18" s="11"/>
      <c r="I18" s="8">
        <f>SUM(H11:H17)</f>
        <v>17455</v>
      </c>
    </row>
    <row r="19" spans="2:8" ht="12.75">
      <c r="B19" t="s">
        <v>55</v>
      </c>
      <c r="C19" s="1">
        <v>92</v>
      </c>
      <c r="D19" t="s">
        <v>84</v>
      </c>
      <c r="E19" t="s">
        <v>128</v>
      </c>
      <c r="F19" s="1">
        <f>ROUNDUP(C19/48,0)</f>
        <v>2</v>
      </c>
      <c r="G19" s="11">
        <v>6995</v>
      </c>
      <c r="H19" s="8">
        <f aca="true" t="shared" si="2" ref="H19:H25">G19*F19</f>
        <v>13990</v>
      </c>
    </row>
    <row r="20" spans="4:8" ht="12.75">
      <c r="D20" t="s">
        <v>41</v>
      </c>
      <c r="E20" t="s">
        <v>42</v>
      </c>
      <c r="F20" s="1">
        <f>F19</f>
        <v>2</v>
      </c>
      <c r="G20" s="11">
        <v>0</v>
      </c>
      <c r="H20" s="8">
        <f t="shared" si="2"/>
        <v>0</v>
      </c>
    </row>
    <row r="21" spans="4:8" ht="12.75">
      <c r="D21" t="s">
        <v>57</v>
      </c>
      <c r="E21" t="s">
        <v>58</v>
      </c>
      <c r="F21" s="1">
        <f>ROUNDUP(F19/6,0)</f>
        <v>1</v>
      </c>
      <c r="G21" s="12">
        <v>1895</v>
      </c>
      <c r="H21" s="8">
        <f t="shared" si="2"/>
        <v>1895</v>
      </c>
    </row>
    <row r="22" spans="4:8" ht="12.75">
      <c r="D22" t="s">
        <v>59</v>
      </c>
      <c r="E22" t="s">
        <v>60</v>
      </c>
      <c r="F22" s="1">
        <f>F19-F21</f>
        <v>1</v>
      </c>
      <c r="G22" s="12">
        <v>75</v>
      </c>
      <c r="H22" s="8">
        <f t="shared" si="2"/>
        <v>75</v>
      </c>
    </row>
    <row r="23" spans="4:8" ht="12.75">
      <c r="D23" t="s">
        <v>13</v>
      </c>
      <c r="E23" t="s">
        <v>14</v>
      </c>
      <c r="F23" s="1">
        <v>1</v>
      </c>
      <c r="G23" s="8">
        <v>500</v>
      </c>
      <c r="H23" s="8">
        <f t="shared" si="2"/>
        <v>500</v>
      </c>
    </row>
    <row r="24" spans="4:9" ht="12.75">
      <c r="D24" t="s">
        <v>11</v>
      </c>
      <c r="E24" t="s">
        <v>53</v>
      </c>
      <c r="F24" s="1">
        <v>1</v>
      </c>
      <c r="G24" s="8">
        <v>995</v>
      </c>
      <c r="H24" s="8">
        <f t="shared" si="2"/>
        <v>995</v>
      </c>
      <c r="I24" s="10"/>
    </row>
    <row r="25" spans="4:8" ht="12.75">
      <c r="D25" t="s">
        <v>43</v>
      </c>
      <c r="E25" t="s">
        <v>44</v>
      </c>
      <c r="F25" s="1">
        <f>F20</f>
        <v>2</v>
      </c>
      <c r="G25" s="11">
        <v>0</v>
      </c>
      <c r="H25" s="8">
        <f t="shared" si="2"/>
        <v>0</v>
      </c>
    </row>
    <row r="26" spans="7:9" ht="12.75">
      <c r="G26" s="11"/>
      <c r="I26" s="8">
        <f>SUM(H19:H25)</f>
        <v>17455</v>
      </c>
    </row>
    <row r="27" spans="2:8" ht="12.75">
      <c r="B27" s="5" t="s">
        <v>56</v>
      </c>
      <c r="C27" s="1">
        <v>178</v>
      </c>
      <c r="D27" t="s">
        <v>61</v>
      </c>
      <c r="E27" t="s">
        <v>62</v>
      </c>
      <c r="F27" s="1">
        <v>1</v>
      </c>
      <c r="G27" s="8">
        <v>9500</v>
      </c>
      <c r="H27" s="8">
        <f>SUM(F27*G27)</f>
        <v>9500</v>
      </c>
    </row>
    <row r="28" spans="4:8" ht="12.75">
      <c r="D28" t="s">
        <v>7</v>
      </c>
      <c r="E28" t="s">
        <v>8</v>
      </c>
      <c r="F28" s="1">
        <v>1</v>
      </c>
      <c r="G28" s="8">
        <v>0</v>
      </c>
      <c r="H28" s="8">
        <f aca="true" t="shared" si="3" ref="H28:H41">G28*F28</f>
        <v>0</v>
      </c>
    </row>
    <row r="29" spans="4:8" ht="12.75">
      <c r="D29" t="s">
        <v>107</v>
      </c>
      <c r="E29" t="s">
        <v>108</v>
      </c>
      <c r="F29" s="1">
        <v>1</v>
      </c>
      <c r="G29" s="8">
        <v>33000</v>
      </c>
      <c r="H29" s="8">
        <f t="shared" si="3"/>
        <v>33000</v>
      </c>
    </row>
    <row r="30" spans="4:8" ht="12.75">
      <c r="D30" t="s">
        <v>109</v>
      </c>
      <c r="E30" t="s">
        <v>110</v>
      </c>
      <c r="F30" s="1">
        <v>4</v>
      </c>
      <c r="G30" s="8">
        <v>500</v>
      </c>
      <c r="H30" s="8">
        <f t="shared" si="3"/>
        <v>2000</v>
      </c>
    </row>
    <row r="31" spans="4:8" ht="12.75">
      <c r="D31" t="s">
        <v>111</v>
      </c>
      <c r="E31" t="s">
        <v>112</v>
      </c>
      <c r="F31" s="1">
        <v>4</v>
      </c>
      <c r="G31" s="8">
        <v>995</v>
      </c>
      <c r="H31" s="8">
        <f t="shared" si="3"/>
        <v>3980</v>
      </c>
    </row>
    <row r="32" spans="4:8" ht="12.75">
      <c r="D32" t="s">
        <v>21</v>
      </c>
      <c r="E32" t="s">
        <v>22</v>
      </c>
      <c r="F32" s="1">
        <f>ROUNDUP(C27/48,0)</f>
        <v>4</v>
      </c>
      <c r="G32" s="8">
        <v>15000</v>
      </c>
      <c r="H32" s="8">
        <f t="shared" si="3"/>
        <v>60000</v>
      </c>
    </row>
    <row r="33" spans="4:8" ht="12.75">
      <c r="D33" t="s">
        <v>63</v>
      </c>
      <c r="E33" t="s">
        <v>64</v>
      </c>
      <c r="F33" s="1">
        <v>1</v>
      </c>
      <c r="G33" s="8">
        <v>495</v>
      </c>
      <c r="H33" s="8">
        <f t="shared" si="3"/>
        <v>495</v>
      </c>
    </row>
    <row r="34" spans="4:8" ht="12.75">
      <c r="D34" t="s">
        <v>23</v>
      </c>
      <c r="E34" t="s">
        <v>24</v>
      </c>
      <c r="F34" s="1">
        <v>2</v>
      </c>
      <c r="G34" s="8">
        <v>3000</v>
      </c>
      <c r="H34" s="8">
        <f t="shared" si="3"/>
        <v>6000</v>
      </c>
    </row>
    <row r="35" spans="4:8" ht="12.75">
      <c r="D35" t="s">
        <v>25</v>
      </c>
      <c r="E35" t="s">
        <v>26</v>
      </c>
      <c r="F35" s="1">
        <v>2</v>
      </c>
      <c r="G35" s="8">
        <v>0</v>
      </c>
      <c r="H35" s="8">
        <f t="shared" si="3"/>
        <v>0</v>
      </c>
    </row>
    <row r="36" spans="4:8" ht="12.75">
      <c r="D36" t="s">
        <v>27</v>
      </c>
      <c r="E36" t="s">
        <v>28</v>
      </c>
      <c r="F36" s="1">
        <v>1</v>
      </c>
      <c r="G36" s="8">
        <v>0</v>
      </c>
      <c r="H36" s="8">
        <f t="shared" si="3"/>
        <v>0</v>
      </c>
    </row>
    <row r="37" spans="4:8" ht="12.75">
      <c r="D37" t="s">
        <v>29</v>
      </c>
      <c r="E37" t="s">
        <v>28</v>
      </c>
      <c r="F37" s="1">
        <v>1</v>
      </c>
      <c r="G37" s="8">
        <v>0</v>
      </c>
      <c r="H37" s="8">
        <f t="shared" si="3"/>
        <v>0</v>
      </c>
    </row>
    <row r="38" spans="4:8" ht="12.75">
      <c r="D38" t="s">
        <v>30</v>
      </c>
      <c r="E38" t="s">
        <v>31</v>
      </c>
      <c r="F38" s="1">
        <v>1</v>
      </c>
      <c r="G38" s="8">
        <v>0</v>
      </c>
      <c r="H38" s="8">
        <f t="shared" si="3"/>
        <v>0</v>
      </c>
    </row>
    <row r="39" spans="4:8" ht="12.75">
      <c r="D39" t="s">
        <v>32</v>
      </c>
      <c r="E39" t="s">
        <v>33</v>
      </c>
      <c r="F39" s="1">
        <v>2</v>
      </c>
      <c r="G39" s="8">
        <v>0</v>
      </c>
      <c r="H39" s="8">
        <f t="shared" si="3"/>
        <v>0</v>
      </c>
    </row>
    <row r="40" spans="4:8" ht="12.75">
      <c r="D40" t="s">
        <v>17</v>
      </c>
      <c r="E40" t="s">
        <v>18</v>
      </c>
      <c r="F40" s="1">
        <v>1</v>
      </c>
      <c r="G40" s="8">
        <v>0</v>
      </c>
      <c r="H40" s="8">
        <f t="shared" si="3"/>
        <v>0</v>
      </c>
    </row>
    <row r="41" spans="4:8" ht="12.75">
      <c r="D41" t="s">
        <v>30</v>
      </c>
      <c r="E41" t="s">
        <v>31</v>
      </c>
      <c r="F41" s="1">
        <v>1</v>
      </c>
      <c r="G41" s="8">
        <v>0</v>
      </c>
      <c r="H41" s="8">
        <f t="shared" si="3"/>
        <v>0</v>
      </c>
    </row>
    <row r="42" ht="12.75">
      <c r="I42" s="8">
        <f>SUM(H27:H41)</f>
        <v>114975</v>
      </c>
    </row>
    <row r="43" spans="1:8" ht="12.75">
      <c r="A43" t="s">
        <v>65</v>
      </c>
      <c r="B43" t="s">
        <v>66</v>
      </c>
      <c r="C43" s="1">
        <v>200</v>
      </c>
      <c r="D43" t="s">
        <v>84</v>
      </c>
      <c r="E43" t="s">
        <v>128</v>
      </c>
      <c r="F43" s="1">
        <f>ROUNDUP(C43/48,0)</f>
        <v>5</v>
      </c>
      <c r="G43" s="11">
        <v>6995</v>
      </c>
      <c r="H43" s="8">
        <f aca="true" t="shared" si="4" ref="H43:H50">G43*F43</f>
        <v>34975</v>
      </c>
    </row>
    <row r="44" spans="4:8" ht="12.75">
      <c r="D44" t="s">
        <v>41</v>
      </c>
      <c r="E44" t="s">
        <v>42</v>
      </c>
      <c r="F44" s="1">
        <f>F43</f>
        <v>5</v>
      </c>
      <c r="G44" s="11">
        <v>0</v>
      </c>
      <c r="H44" s="8">
        <f t="shared" si="4"/>
        <v>0</v>
      </c>
    </row>
    <row r="45" spans="4:8" ht="12.75">
      <c r="D45" t="s">
        <v>52</v>
      </c>
      <c r="E45" s="20" t="s">
        <v>104</v>
      </c>
      <c r="F45" s="1">
        <v>1</v>
      </c>
      <c r="G45" s="8">
        <v>200</v>
      </c>
      <c r="H45" s="8">
        <f t="shared" si="4"/>
        <v>200</v>
      </c>
    </row>
    <row r="46" spans="4:8" ht="12.75">
      <c r="D46" t="s">
        <v>57</v>
      </c>
      <c r="E46" t="s">
        <v>58</v>
      </c>
      <c r="F46" s="1">
        <f>ROUNDUP(F43/6,0)</f>
        <v>1</v>
      </c>
      <c r="G46" s="12">
        <v>1895</v>
      </c>
      <c r="H46" s="8">
        <f t="shared" si="4"/>
        <v>1895</v>
      </c>
    </row>
    <row r="47" spans="4:8" ht="12.75">
      <c r="D47" t="s">
        <v>59</v>
      </c>
      <c r="E47" t="s">
        <v>60</v>
      </c>
      <c r="F47" s="1">
        <f>F43-F46</f>
        <v>4</v>
      </c>
      <c r="G47" s="12">
        <v>75</v>
      </c>
      <c r="H47" s="8">
        <f t="shared" si="4"/>
        <v>300</v>
      </c>
    </row>
    <row r="48" spans="4:8" ht="12.75">
      <c r="D48" t="s">
        <v>13</v>
      </c>
      <c r="E48" t="s">
        <v>14</v>
      </c>
      <c r="F48" s="1">
        <v>1</v>
      </c>
      <c r="G48" s="8">
        <v>500</v>
      </c>
      <c r="H48" s="8">
        <f t="shared" si="4"/>
        <v>500</v>
      </c>
    </row>
    <row r="49" spans="4:9" ht="12.75">
      <c r="D49" t="s">
        <v>11</v>
      </c>
      <c r="E49" t="s">
        <v>53</v>
      </c>
      <c r="F49" s="1">
        <v>1</v>
      </c>
      <c r="G49" s="8">
        <v>995</v>
      </c>
      <c r="H49" s="8">
        <f t="shared" si="4"/>
        <v>995</v>
      </c>
      <c r="I49" s="10"/>
    </row>
    <row r="50" spans="4:8" ht="12.75">
      <c r="D50" t="s">
        <v>43</v>
      </c>
      <c r="E50" t="s">
        <v>44</v>
      </c>
      <c r="F50" s="1">
        <f>F44</f>
        <v>5</v>
      </c>
      <c r="G50" s="11">
        <v>0</v>
      </c>
      <c r="H50" s="8">
        <f t="shared" si="4"/>
        <v>0</v>
      </c>
    </row>
    <row r="51" spans="7:9" ht="12.75">
      <c r="G51" s="11"/>
      <c r="I51" s="8">
        <f>SUM(H43:H50)</f>
        <v>38865</v>
      </c>
    </row>
    <row r="52" spans="2:9" s="4" customFormat="1" ht="12.75">
      <c r="B52" s="9" t="s">
        <v>67</v>
      </c>
      <c r="C52" s="1">
        <v>141</v>
      </c>
      <c r="D52" t="s">
        <v>84</v>
      </c>
      <c r="E52" t="s">
        <v>128</v>
      </c>
      <c r="F52" s="1">
        <f>ROUNDUP(C52/48,0)</f>
        <v>3</v>
      </c>
      <c r="G52" s="11">
        <v>6995</v>
      </c>
      <c r="H52" s="8">
        <f aca="true" t="shared" si="5" ref="H52:H59">G52*F52</f>
        <v>20985</v>
      </c>
      <c r="I52" s="8"/>
    </row>
    <row r="53" spans="4:8" ht="12.75">
      <c r="D53" t="s">
        <v>41</v>
      </c>
      <c r="E53" t="s">
        <v>42</v>
      </c>
      <c r="F53" s="1">
        <f>F52</f>
        <v>3</v>
      </c>
      <c r="G53" s="11">
        <v>0</v>
      </c>
      <c r="H53" s="8">
        <f t="shared" si="5"/>
        <v>0</v>
      </c>
    </row>
    <row r="54" spans="4:8" ht="12.75">
      <c r="D54" t="s">
        <v>52</v>
      </c>
      <c r="E54" s="20" t="s">
        <v>104</v>
      </c>
      <c r="F54" s="1">
        <v>1</v>
      </c>
      <c r="G54" s="8">
        <v>200</v>
      </c>
      <c r="H54" s="8">
        <f t="shared" si="5"/>
        <v>200</v>
      </c>
    </row>
    <row r="55" spans="4:8" ht="12.75">
      <c r="D55" t="s">
        <v>57</v>
      </c>
      <c r="E55" t="s">
        <v>58</v>
      </c>
      <c r="F55" s="1">
        <f>ROUNDUP(F52/6,0)</f>
        <v>1</v>
      </c>
      <c r="G55" s="12">
        <v>1895</v>
      </c>
      <c r="H55" s="8">
        <f t="shared" si="5"/>
        <v>1895</v>
      </c>
    </row>
    <row r="56" spans="4:8" ht="12.75">
      <c r="D56" t="s">
        <v>59</v>
      </c>
      <c r="E56" t="s">
        <v>60</v>
      </c>
      <c r="F56" s="1">
        <f>F52-F55</f>
        <v>2</v>
      </c>
      <c r="G56" s="12">
        <v>75</v>
      </c>
      <c r="H56" s="8">
        <f t="shared" si="5"/>
        <v>150</v>
      </c>
    </row>
    <row r="57" spans="4:8" ht="12.75">
      <c r="D57" t="s">
        <v>13</v>
      </c>
      <c r="E57" t="s">
        <v>14</v>
      </c>
      <c r="F57" s="1">
        <v>1</v>
      </c>
      <c r="G57" s="8">
        <v>500</v>
      </c>
      <c r="H57" s="8">
        <f t="shared" si="5"/>
        <v>500</v>
      </c>
    </row>
    <row r="58" spans="4:9" ht="12.75">
      <c r="D58" t="s">
        <v>11</v>
      </c>
      <c r="E58" t="s">
        <v>53</v>
      </c>
      <c r="F58" s="1">
        <v>1</v>
      </c>
      <c r="G58" s="8">
        <v>995</v>
      </c>
      <c r="H58" s="8">
        <f t="shared" si="5"/>
        <v>995</v>
      </c>
      <c r="I58" s="10"/>
    </row>
    <row r="59" spans="4:8" ht="12.75">
      <c r="D59" t="s">
        <v>43</v>
      </c>
      <c r="E59" t="s">
        <v>44</v>
      </c>
      <c r="F59" s="1">
        <f>F53</f>
        <v>3</v>
      </c>
      <c r="G59" s="11">
        <v>0</v>
      </c>
      <c r="H59" s="8">
        <f t="shared" si="5"/>
        <v>0</v>
      </c>
    </row>
    <row r="60" spans="3:9" s="4" customFormat="1" ht="12.75">
      <c r="C60" s="1"/>
      <c r="D60"/>
      <c r="E60"/>
      <c r="F60" s="1"/>
      <c r="G60" s="11"/>
      <c r="H60" s="8"/>
      <c r="I60" s="8">
        <f>SUM(H52:H59)</f>
        <v>24725</v>
      </c>
    </row>
    <row r="61" spans="2:8" ht="12.75">
      <c r="B61" s="9" t="s">
        <v>68</v>
      </c>
      <c r="C61" s="1">
        <v>168</v>
      </c>
      <c r="D61" t="s">
        <v>84</v>
      </c>
      <c r="E61" t="s">
        <v>128</v>
      </c>
      <c r="F61" s="1">
        <f>ROUNDUP(C61/48,0)</f>
        <v>4</v>
      </c>
      <c r="G61" s="11">
        <v>6995</v>
      </c>
      <c r="H61" s="8">
        <f aca="true" t="shared" si="6" ref="H61:H68">G61*F61</f>
        <v>27980</v>
      </c>
    </row>
    <row r="62" spans="4:8" ht="12.75">
      <c r="D62" t="s">
        <v>41</v>
      </c>
      <c r="E62" t="s">
        <v>42</v>
      </c>
      <c r="F62" s="1">
        <f>F61</f>
        <v>4</v>
      </c>
      <c r="G62" s="11">
        <v>0</v>
      </c>
      <c r="H62" s="8">
        <f t="shared" si="6"/>
        <v>0</v>
      </c>
    </row>
    <row r="63" spans="4:8" ht="12.75">
      <c r="D63" t="s">
        <v>52</v>
      </c>
      <c r="E63" s="20" t="s">
        <v>104</v>
      </c>
      <c r="F63" s="1">
        <v>1</v>
      </c>
      <c r="G63" s="8">
        <v>200</v>
      </c>
      <c r="H63" s="8">
        <f t="shared" si="6"/>
        <v>200</v>
      </c>
    </row>
    <row r="64" spans="4:8" ht="12.75">
      <c r="D64" t="s">
        <v>57</v>
      </c>
      <c r="E64" t="s">
        <v>58</v>
      </c>
      <c r="F64" s="1">
        <f>ROUNDUP(F61/6,0)</f>
        <v>1</v>
      </c>
      <c r="G64" s="12">
        <v>1895</v>
      </c>
      <c r="H64" s="8">
        <f t="shared" si="6"/>
        <v>1895</v>
      </c>
    </row>
    <row r="65" spans="4:8" ht="12.75">
      <c r="D65" t="s">
        <v>59</v>
      </c>
      <c r="E65" t="s">
        <v>60</v>
      </c>
      <c r="F65" s="1">
        <f>F61-F64</f>
        <v>3</v>
      </c>
      <c r="G65" s="12">
        <v>75</v>
      </c>
      <c r="H65" s="8">
        <f t="shared" si="6"/>
        <v>225</v>
      </c>
    </row>
    <row r="66" spans="4:8" ht="12.75">
      <c r="D66" t="s">
        <v>13</v>
      </c>
      <c r="E66" t="s">
        <v>14</v>
      </c>
      <c r="F66" s="1">
        <v>1</v>
      </c>
      <c r="G66" s="8">
        <v>500</v>
      </c>
      <c r="H66" s="8">
        <f t="shared" si="6"/>
        <v>500</v>
      </c>
    </row>
    <row r="67" spans="4:9" ht="12.75">
      <c r="D67" t="s">
        <v>11</v>
      </c>
      <c r="E67" t="s">
        <v>53</v>
      </c>
      <c r="F67" s="1">
        <v>1</v>
      </c>
      <c r="G67" s="8">
        <v>995</v>
      </c>
      <c r="H67" s="8">
        <f t="shared" si="6"/>
        <v>995</v>
      </c>
      <c r="I67" s="10"/>
    </row>
    <row r="68" spans="4:8" ht="12.75">
      <c r="D68" t="s">
        <v>43</v>
      </c>
      <c r="E68" t="s">
        <v>44</v>
      </c>
      <c r="F68" s="1">
        <f>F62</f>
        <v>4</v>
      </c>
      <c r="G68" s="11">
        <v>0</v>
      </c>
      <c r="H68" s="8">
        <f t="shared" si="6"/>
        <v>0</v>
      </c>
    </row>
    <row r="69" spans="2:9" ht="12.75">
      <c r="B69" s="4"/>
      <c r="G69" s="11"/>
      <c r="I69" s="8">
        <f>SUM(H61:H68)</f>
        <v>31795</v>
      </c>
    </row>
    <row r="70" spans="2:8" ht="12.75">
      <c r="B70" s="9" t="s">
        <v>69</v>
      </c>
      <c r="C70" s="1">
        <v>246</v>
      </c>
      <c r="D70" t="s">
        <v>84</v>
      </c>
      <c r="E70" t="s">
        <v>128</v>
      </c>
      <c r="F70" s="1">
        <f>ROUNDUP(C70/48,0)</f>
        <v>6</v>
      </c>
      <c r="G70" s="11">
        <v>6995</v>
      </c>
      <c r="H70" s="8">
        <f aca="true" t="shared" si="7" ref="H70:H77">G70*F70</f>
        <v>41970</v>
      </c>
    </row>
    <row r="71" spans="4:8" ht="12.75">
      <c r="D71" t="s">
        <v>41</v>
      </c>
      <c r="E71" t="s">
        <v>42</v>
      </c>
      <c r="F71" s="1">
        <f>F70</f>
        <v>6</v>
      </c>
      <c r="G71" s="11">
        <v>0</v>
      </c>
      <c r="H71" s="8">
        <f t="shared" si="7"/>
        <v>0</v>
      </c>
    </row>
    <row r="72" spans="4:8" ht="12.75">
      <c r="D72" t="s">
        <v>52</v>
      </c>
      <c r="E72" s="20" t="s">
        <v>104</v>
      </c>
      <c r="F72" s="1">
        <v>1</v>
      </c>
      <c r="G72" s="8">
        <v>200</v>
      </c>
      <c r="H72" s="8">
        <f t="shared" si="7"/>
        <v>200</v>
      </c>
    </row>
    <row r="73" spans="4:8" ht="12.75">
      <c r="D73" t="s">
        <v>57</v>
      </c>
      <c r="E73" t="s">
        <v>58</v>
      </c>
      <c r="F73" s="1">
        <f>ROUNDUP(F70/6,0)</f>
        <v>1</v>
      </c>
      <c r="G73" s="12">
        <v>1895</v>
      </c>
      <c r="H73" s="8">
        <f t="shared" si="7"/>
        <v>1895</v>
      </c>
    </row>
    <row r="74" spans="4:8" ht="12.75">
      <c r="D74" t="s">
        <v>59</v>
      </c>
      <c r="E74" t="s">
        <v>60</v>
      </c>
      <c r="F74" s="1">
        <f>F70-F73</f>
        <v>5</v>
      </c>
      <c r="G74" s="12">
        <v>75</v>
      </c>
      <c r="H74" s="8">
        <f t="shared" si="7"/>
        <v>375</v>
      </c>
    </row>
    <row r="75" spans="4:8" ht="12.75">
      <c r="D75" t="s">
        <v>13</v>
      </c>
      <c r="E75" t="s">
        <v>14</v>
      </c>
      <c r="F75" s="1">
        <v>1</v>
      </c>
      <c r="G75" s="8">
        <v>500</v>
      </c>
      <c r="H75" s="8">
        <f t="shared" si="7"/>
        <v>500</v>
      </c>
    </row>
    <row r="76" spans="4:9" ht="12.75">
      <c r="D76" t="s">
        <v>11</v>
      </c>
      <c r="E76" t="s">
        <v>53</v>
      </c>
      <c r="F76" s="1">
        <v>1</v>
      </c>
      <c r="G76" s="8">
        <v>995</v>
      </c>
      <c r="H76" s="8">
        <f t="shared" si="7"/>
        <v>995</v>
      </c>
      <c r="I76" s="10"/>
    </row>
    <row r="77" spans="2:9" s="4" customFormat="1" ht="12.75">
      <c r="B77"/>
      <c r="C77" s="1"/>
      <c r="D77" t="s">
        <v>43</v>
      </c>
      <c r="E77" t="s">
        <v>44</v>
      </c>
      <c r="F77" s="1">
        <f>F71</f>
        <v>6</v>
      </c>
      <c r="G77" s="11">
        <v>0</v>
      </c>
      <c r="H77" s="8">
        <f t="shared" si="7"/>
        <v>0</v>
      </c>
      <c r="I77" s="8"/>
    </row>
    <row r="78" spans="2:9" ht="12.75">
      <c r="B78" s="4"/>
      <c r="G78" s="11"/>
      <c r="I78" s="8">
        <f>SUM(H70:H77)</f>
        <v>45935</v>
      </c>
    </row>
    <row r="79" spans="2:8" ht="12.75">
      <c r="B79" s="9" t="s">
        <v>70</v>
      </c>
      <c r="C79" s="1">
        <v>183</v>
      </c>
      <c r="D79" t="s">
        <v>84</v>
      </c>
      <c r="E79" t="s">
        <v>128</v>
      </c>
      <c r="F79" s="1">
        <f>ROUNDUP(C79/48,0)</f>
        <v>4</v>
      </c>
      <c r="G79" s="11">
        <v>6995</v>
      </c>
      <c r="H79" s="8">
        <f aca="true" t="shared" si="8" ref="H79:H86">G79*F79</f>
        <v>27980</v>
      </c>
    </row>
    <row r="80" spans="4:8" ht="12.75">
      <c r="D80" t="s">
        <v>41</v>
      </c>
      <c r="E80" t="s">
        <v>42</v>
      </c>
      <c r="F80" s="1">
        <f>F79</f>
        <v>4</v>
      </c>
      <c r="G80" s="11">
        <v>0</v>
      </c>
      <c r="H80" s="8">
        <f t="shared" si="8"/>
        <v>0</v>
      </c>
    </row>
    <row r="81" spans="4:8" ht="12.75">
      <c r="D81" t="s">
        <v>52</v>
      </c>
      <c r="E81" s="20" t="s">
        <v>104</v>
      </c>
      <c r="F81" s="1">
        <v>1</v>
      </c>
      <c r="G81" s="8">
        <v>200</v>
      </c>
      <c r="H81" s="8">
        <f t="shared" si="8"/>
        <v>200</v>
      </c>
    </row>
    <row r="82" spans="4:8" ht="12.75">
      <c r="D82" t="s">
        <v>57</v>
      </c>
      <c r="E82" t="s">
        <v>58</v>
      </c>
      <c r="F82" s="1">
        <f>ROUNDUP(F79/6,0)</f>
        <v>1</v>
      </c>
      <c r="G82" s="12">
        <v>1895</v>
      </c>
      <c r="H82" s="8">
        <f t="shared" si="8"/>
        <v>1895</v>
      </c>
    </row>
    <row r="83" spans="4:8" ht="12.75">
      <c r="D83" t="s">
        <v>59</v>
      </c>
      <c r="E83" t="s">
        <v>60</v>
      </c>
      <c r="F83" s="1">
        <f>F79-F82</f>
        <v>3</v>
      </c>
      <c r="G83" s="12">
        <v>75</v>
      </c>
      <c r="H83" s="8">
        <f t="shared" si="8"/>
        <v>225</v>
      </c>
    </row>
    <row r="84" spans="4:8" ht="12.75">
      <c r="D84" t="s">
        <v>13</v>
      </c>
      <c r="E84" t="s">
        <v>14</v>
      </c>
      <c r="F84" s="1">
        <v>1</v>
      </c>
      <c r="G84" s="8">
        <v>500</v>
      </c>
      <c r="H84" s="8">
        <f t="shared" si="8"/>
        <v>500</v>
      </c>
    </row>
    <row r="85" spans="2:9" s="4" customFormat="1" ht="12.75">
      <c r="B85"/>
      <c r="C85" s="1"/>
      <c r="D85" t="s">
        <v>11</v>
      </c>
      <c r="E85" t="s">
        <v>53</v>
      </c>
      <c r="F85" s="1">
        <v>1</v>
      </c>
      <c r="G85" s="8">
        <v>995</v>
      </c>
      <c r="H85" s="8">
        <f t="shared" si="8"/>
        <v>995</v>
      </c>
      <c r="I85" s="10"/>
    </row>
    <row r="86" spans="4:8" ht="12.75">
      <c r="D86" t="s">
        <v>43</v>
      </c>
      <c r="E86" t="s">
        <v>44</v>
      </c>
      <c r="F86" s="1">
        <f>F80</f>
        <v>4</v>
      </c>
      <c r="G86" s="11">
        <v>0</v>
      </c>
      <c r="H86" s="8">
        <f t="shared" si="8"/>
        <v>0</v>
      </c>
    </row>
    <row r="87" spans="2:9" ht="12.75">
      <c r="B87" s="4"/>
      <c r="G87" s="11"/>
      <c r="I87" s="8">
        <f>SUM(H79:H86)</f>
        <v>31795</v>
      </c>
    </row>
    <row r="88" spans="2:8" ht="12.75">
      <c r="B88" s="9" t="s">
        <v>119</v>
      </c>
      <c r="C88" s="1">
        <v>161</v>
      </c>
      <c r="D88" t="s">
        <v>84</v>
      </c>
      <c r="E88" t="s">
        <v>128</v>
      </c>
      <c r="F88" s="1">
        <f>ROUNDUP(C88/48,0)</f>
        <v>4</v>
      </c>
      <c r="G88" s="11">
        <v>6995</v>
      </c>
      <c r="H88" s="8">
        <f aca="true" t="shared" si="9" ref="H88:H95">G88*F88</f>
        <v>27980</v>
      </c>
    </row>
    <row r="89" spans="4:8" ht="12.75">
      <c r="D89" t="s">
        <v>41</v>
      </c>
      <c r="E89" t="s">
        <v>42</v>
      </c>
      <c r="F89" s="1">
        <f>F88</f>
        <v>4</v>
      </c>
      <c r="G89" s="11">
        <v>0</v>
      </c>
      <c r="H89" s="8">
        <f t="shared" si="9"/>
        <v>0</v>
      </c>
    </row>
    <row r="90" spans="4:8" ht="12.75">
      <c r="D90" t="s">
        <v>52</v>
      </c>
      <c r="E90" s="20" t="s">
        <v>104</v>
      </c>
      <c r="F90" s="1">
        <v>1</v>
      </c>
      <c r="G90" s="8">
        <v>200</v>
      </c>
      <c r="H90" s="8">
        <f t="shared" si="9"/>
        <v>200</v>
      </c>
    </row>
    <row r="91" spans="4:8" ht="12.75">
      <c r="D91" t="s">
        <v>57</v>
      </c>
      <c r="E91" t="s">
        <v>58</v>
      </c>
      <c r="F91" s="1">
        <f>ROUNDUP(F88/6,0)</f>
        <v>1</v>
      </c>
      <c r="G91" s="12">
        <v>1895</v>
      </c>
      <c r="H91" s="8">
        <f t="shared" si="9"/>
        <v>1895</v>
      </c>
    </row>
    <row r="92" spans="4:8" ht="12.75">
      <c r="D92" t="s">
        <v>59</v>
      </c>
      <c r="E92" t="s">
        <v>60</v>
      </c>
      <c r="F92" s="1">
        <f>F88-F91</f>
        <v>3</v>
      </c>
      <c r="G92" s="12">
        <v>75</v>
      </c>
      <c r="H92" s="8">
        <f t="shared" si="9"/>
        <v>225</v>
      </c>
    </row>
    <row r="93" spans="4:8" ht="12.75">
      <c r="D93" t="s">
        <v>13</v>
      </c>
      <c r="E93" t="s">
        <v>14</v>
      </c>
      <c r="F93" s="1">
        <v>1</v>
      </c>
      <c r="G93" s="8">
        <v>500</v>
      </c>
      <c r="H93" s="8">
        <f t="shared" si="9"/>
        <v>500</v>
      </c>
    </row>
    <row r="94" spans="2:9" s="4" customFormat="1" ht="12.75">
      <c r="B94"/>
      <c r="C94" s="1"/>
      <c r="D94" t="s">
        <v>11</v>
      </c>
      <c r="E94" t="s">
        <v>53</v>
      </c>
      <c r="F94" s="1">
        <v>1</v>
      </c>
      <c r="G94" s="8">
        <v>995</v>
      </c>
      <c r="H94" s="8">
        <f t="shared" si="9"/>
        <v>995</v>
      </c>
      <c r="I94" s="10"/>
    </row>
    <row r="95" spans="4:8" ht="12.75">
      <c r="D95" t="s">
        <v>43</v>
      </c>
      <c r="E95" t="s">
        <v>44</v>
      </c>
      <c r="F95" s="1">
        <f>F89</f>
        <v>4</v>
      </c>
      <c r="G95" s="11">
        <v>0</v>
      </c>
      <c r="H95" s="8">
        <f t="shared" si="9"/>
        <v>0</v>
      </c>
    </row>
    <row r="96" spans="2:9" ht="12.75">
      <c r="B96" s="4"/>
      <c r="G96" s="11"/>
      <c r="I96" s="8">
        <f>SUM(H88:H95)</f>
        <v>31795</v>
      </c>
    </row>
    <row r="97" spans="2:8" ht="12.75">
      <c r="B97" s="9" t="s">
        <v>71</v>
      </c>
      <c r="C97" s="1">
        <v>196</v>
      </c>
      <c r="D97" t="s">
        <v>84</v>
      </c>
      <c r="E97" t="s">
        <v>128</v>
      </c>
      <c r="F97" s="1">
        <f>ROUNDUP(C97/48,0)</f>
        <v>5</v>
      </c>
      <c r="G97" s="11">
        <v>6995</v>
      </c>
      <c r="H97" s="8">
        <f aca="true" t="shared" si="10" ref="H97:H104">G97*F97</f>
        <v>34975</v>
      </c>
    </row>
    <row r="98" spans="4:8" ht="12.75">
      <c r="D98" t="s">
        <v>41</v>
      </c>
      <c r="E98" t="s">
        <v>42</v>
      </c>
      <c r="F98" s="1">
        <f>F97</f>
        <v>5</v>
      </c>
      <c r="G98" s="11">
        <v>0</v>
      </c>
      <c r="H98" s="8">
        <f t="shared" si="10"/>
        <v>0</v>
      </c>
    </row>
    <row r="99" spans="4:8" ht="12.75">
      <c r="D99" t="s">
        <v>52</v>
      </c>
      <c r="E99" s="20" t="s">
        <v>104</v>
      </c>
      <c r="F99" s="1">
        <v>1</v>
      </c>
      <c r="G99" s="8">
        <v>200</v>
      </c>
      <c r="H99" s="8">
        <f t="shared" si="10"/>
        <v>200</v>
      </c>
    </row>
    <row r="100" spans="4:8" ht="12.75">
      <c r="D100" t="s">
        <v>57</v>
      </c>
      <c r="E100" t="s">
        <v>58</v>
      </c>
      <c r="F100" s="1">
        <f>ROUNDUP(F97/6,0)</f>
        <v>1</v>
      </c>
      <c r="G100" s="12">
        <v>1895</v>
      </c>
      <c r="H100" s="8">
        <f t="shared" si="10"/>
        <v>1895</v>
      </c>
    </row>
    <row r="101" spans="4:8" ht="12.75">
      <c r="D101" t="s">
        <v>59</v>
      </c>
      <c r="E101" t="s">
        <v>60</v>
      </c>
      <c r="F101" s="1">
        <f>F97-F100</f>
        <v>4</v>
      </c>
      <c r="G101" s="12">
        <v>75</v>
      </c>
      <c r="H101" s="8">
        <f t="shared" si="10"/>
        <v>300</v>
      </c>
    </row>
    <row r="102" spans="2:9" s="4" customFormat="1" ht="12.75">
      <c r="B102"/>
      <c r="C102" s="1"/>
      <c r="D102" t="s">
        <v>13</v>
      </c>
      <c r="E102" t="s">
        <v>14</v>
      </c>
      <c r="F102" s="1">
        <v>1</v>
      </c>
      <c r="G102" s="8">
        <v>500</v>
      </c>
      <c r="H102" s="8">
        <f t="shared" si="10"/>
        <v>500</v>
      </c>
      <c r="I102" s="8"/>
    </row>
    <row r="103" spans="4:9" ht="12.75">
      <c r="D103" t="s">
        <v>11</v>
      </c>
      <c r="E103" t="s">
        <v>53</v>
      </c>
      <c r="F103" s="1">
        <v>1</v>
      </c>
      <c r="G103" s="8">
        <v>995</v>
      </c>
      <c r="H103" s="8">
        <f t="shared" si="10"/>
        <v>995</v>
      </c>
      <c r="I103" s="10"/>
    </row>
    <row r="104" spans="4:8" ht="12.75">
      <c r="D104" t="s">
        <v>43</v>
      </c>
      <c r="E104" t="s">
        <v>44</v>
      </c>
      <c r="F104" s="1">
        <f>F98</f>
        <v>5</v>
      </c>
      <c r="G104" s="11">
        <v>0</v>
      </c>
      <c r="H104" s="8">
        <f t="shared" si="10"/>
        <v>0</v>
      </c>
    </row>
    <row r="105" spans="2:9" ht="12.75">
      <c r="B105" s="4"/>
      <c r="G105" s="11"/>
      <c r="I105" s="8">
        <f>SUM(H97:H104)</f>
        <v>38865</v>
      </c>
    </row>
    <row r="106" spans="2:8" ht="12.75">
      <c r="B106" s="9" t="s">
        <v>72</v>
      </c>
      <c r="C106" s="1">
        <v>187</v>
      </c>
      <c r="D106" t="s">
        <v>84</v>
      </c>
      <c r="E106" t="s">
        <v>128</v>
      </c>
      <c r="F106" s="1">
        <f>ROUNDUP(C106/48,0)</f>
        <v>4</v>
      </c>
      <c r="G106" s="11">
        <v>6995</v>
      </c>
      <c r="H106" s="8">
        <f aca="true" t="shared" si="11" ref="H106:H113">G106*F106</f>
        <v>27980</v>
      </c>
    </row>
    <row r="107" spans="4:8" ht="12.75">
      <c r="D107" t="s">
        <v>41</v>
      </c>
      <c r="E107" t="s">
        <v>42</v>
      </c>
      <c r="F107" s="1">
        <f>F106</f>
        <v>4</v>
      </c>
      <c r="G107" s="11">
        <v>0</v>
      </c>
      <c r="H107" s="8">
        <f t="shared" si="11"/>
        <v>0</v>
      </c>
    </row>
    <row r="108" spans="4:8" ht="12.75">
      <c r="D108" t="s">
        <v>52</v>
      </c>
      <c r="E108" s="20" t="s">
        <v>104</v>
      </c>
      <c r="F108" s="1">
        <v>1</v>
      </c>
      <c r="G108" s="8">
        <v>200</v>
      </c>
      <c r="H108" s="8">
        <f t="shared" si="11"/>
        <v>200</v>
      </c>
    </row>
    <row r="109" spans="4:8" ht="12.75">
      <c r="D109" t="s">
        <v>57</v>
      </c>
      <c r="E109" t="s">
        <v>58</v>
      </c>
      <c r="F109" s="1">
        <f>ROUNDUP(F106/6,0)</f>
        <v>1</v>
      </c>
      <c r="G109" s="12">
        <v>1895</v>
      </c>
      <c r="H109" s="8">
        <f t="shared" si="11"/>
        <v>1895</v>
      </c>
    </row>
    <row r="110" spans="2:9" s="4" customFormat="1" ht="12.75">
      <c r="B110"/>
      <c r="C110" s="1"/>
      <c r="D110" t="s">
        <v>59</v>
      </c>
      <c r="E110" t="s">
        <v>60</v>
      </c>
      <c r="F110" s="1">
        <f>F106-F109</f>
        <v>3</v>
      </c>
      <c r="G110" s="12">
        <v>75</v>
      </c>
      <c r="H110" s="8">
        <f t="shared" si="11"/>
        <v>225</v>
      </c>
      <c r="I110" s="8"/>
    </row>
    <row r="111" spans="4:8" ht="12.75">
      <c r="D111" t="s">
        <v>13</v>
      </c>
      <c r="E111" t="s">
        <v>14</v>
      </c>
      <c r="F111" s="1">
        <v>1</v>
      </c>
      <c r="G111" s="8">
        <v>500</v>
      </c>
      <c r="H111" s="8">
        <f t="shared" si="11"/>
        <v>500</v>
      </c>
    </row>
    <row r="112" spans="4:9" ht="12.75">
      <c r="D112" t="s">
        <v>11</v>
      </c>
      <c r="E112" t="s">
        <v>53</v>
      </c>
      <c r="F112" s="1">
        <v>1</v>
      </c>
      <c r="G112" s="8">
        <v>995</v>
      </c>
      <c r="H112" s="8">
        <f t="shared" si="11"/>
        <v>995</v>
      </c>
      <c r="I112" s="10"/>
    </row>
    <row r="113" spans="4:8" ht="12.75">
      <c r="D113" t="s">
        <v>43</v>
      </c>
      <c r="E113" t="s">
        <v>44</v>
      </c>
      <c r="F113" s="1">
        <f>F107</f>
        <v>4</v>
      </c>
      <c r="G113" s="11">
        <v>0</v>
      </c>
      <c r="H113" s="8">
        <f t="shared" si="11"/>
        <v>0</v>
      </c>
    </row>
    <row r="114" spans="2:9" ht="12.75">
      <c r="B114" s="4"/>
      <c r="G114" s="11"/>
      <c r="I114" s="8">
        <f>SUM(H106:H113)</f>
        <v>31795</v>
      </c>
    </row>
    <row r="115" spans="2:9" ht="12.75">
      <c r="B115" t="s">
        <v>73</v>
      </c>
      <c r="C115" s="1">
        <v>28</v>
      </c>
      <c r="D115" t="s">
        <v>45</v>
      </c>
      <c r="E115" t="s">
        <v>46</v>
      </c>
      <c r="F115" s="1">
        <f>ROUNDUP(C115/24,0)</f>
        <v>2</v>
      </c>
      <c r="G115" s="11">
        <v>6995</v>
      </c>
      <c r="H115" s="8">
        <f aca="true" t="shared" si="12" ref="H115:H121">G115*F115</f>
        <v>13990</v>
      </c>
      <c r="I115"/>
    </row>
    <row r="116" spans="4:9" ht="12.75">
      <c r="D116" t="s">
        <v>41</v>
      </c>
      <c r="E116" t="s">
        <v>42</v>
      </c>
      <c r="F116" s="1">
        <f>F115</f>
        <v>2</v>
      </c>
      <c r="G116" s="11">
        <v>0</v>
      </c>
      <c r="H116" s="8">
        <f t="shared" si="12"/>
        <v>0</v>
      </c>
      <c r="I116"/>
    </row>
    <row r="117" spans="3:9" s="4" customFormat="1" ht="12.75">
      <c r="C117" s="6"/>
      <c r="D117" t="s">
        <v>57</v>
      </c>
      <c r="E117" t="s">
        <v>58</v>
      </c>
      <c r="F117" s="1">
        <f>ROUNDUP(F115/8,0)</f>
        <v>1</v>
      </c>
      <c r="G117" s="12">
        <v>1895</v>
      </c>
      <c r="H117" s="8">
        <f t="shared" si="12"/>
        <v>1895</v>
      </c>
      <c r="I117" s="8"/>
    </row>
    <row r="118" spans="4:8" ht="12.75">
      <c r="D118" t="s">
        <v>59</v>
      </c>
      <c r="E118" t="s">
        <v>60</v>
      </c>
      <c r="F118" s="1">
        <f>F115-F117</f>
        <v>1</v>
      </c>
      <c r="G118" s="12">
        <v>75</v>
      </c>
      <c r="H118" s="8">
        <f t="shared" si="12"/>
        <v>75</v>
      </c>
    </row>
    <row r="119" spans="4:9" ht="12.75">
      <c r="D119" t="s">
        <v>13</v>
      </c>
      <c r="E119" t="s">
        <v>14</v>
      </c>
      <c r="F119" s="1">
        <v>2</v>
      </c>
      <c r="G119" s="8">
        <v>500</v>
      </c>
      <c r="H119" s="8">
        <f t="shared" si="12"/>
        <v>1000</v>
      </c>
      <c r="I119" s="5"/>
    </row>
    <row r="120" spans="4:9" ht="12.75">
      <c r="D120" t="s">
        <v>11</v>
      </c>
      <c r="E120" t="s">
        <v>53</v>
      </c>
      <c r="F120" s="1">
        <v>2</v>
      </c>
      <c r="G120" s="8">
        <v>995</v>
      </c>
      <c r="H120" s="8">
        <f t="shared" si="12"/>
        <v>1990</v>
      </c>
      <c r="I120"/>
    </row>
    <row r="121" spans="4:9" ht="12.75">
      <c r="D121" t="s">
        <v>43</v>
      </c>
      <c r="E121" t="s">
        <v>44</v>
      </c>
      <c r="F121" s="1">
        <f>F115</f>
        <v>2</v>
      </c>
      <c r="G121" s="11">
        <v>0</v>
      </c>
      <c r="H121" s="8">
        <f t="shared" si="12"/>
        <v>0</v>
      </c>
      <c r="I121"/>
    </row>
    <row r="122" spans="8:9" ht="12.75">
      <c r="H122"/>
      <c r="I122" s="5">
        <f>SUM(H115:H121)</f>
        <v>18950</v>
      </c>
    </row>
    <row r="123" spans="2:9" ht="12.75">
      <c r="B123" t="s">
        <v>74</v>
      </c>
      <c r="C123" s="1">
        <v>28</v>
      </c>
      <c r="D123" t="s">
        <v>45</v>
      </c>
      <c r="E123" t="s">
        <v>46</v>
      </c>
      <c r="F123" s="1">
        <f>ROUNDUP(C123/24,0)</f>
        <v>2</v>
      </c>
      <c r="G123" s="11">
        <v>6995</v>
      </c>
      <c r="H123" s="8">
        <f aca="true" t="shared" si="13" ref="H123:H129">G123*F123</f>
        <v>13990</v>
      </c>
      <c r="I123"/>
    </row>
    <row r="124" spans="4:9" ht="12.75">
      <c r="D124" t="s">
        <v>41</v>
      </c>
      <c r="E124" t="s">
        <v>42</v>
      </c>
      <c r="F124" s="1">
        <f>F123</f>
        <v>2</v>
      </c>
      <c r="G124" s="11">
        <v>0</v>
      </c>
      <c r="H124" s="8">
        <f t="shared" si="13"/>
        <v>0</v>
      </c>
      <c r="I124"/>
    </row>
    <row r="125" spans="2:8" ht="12.75">
      <c r="B125" s="4"/>
      <c r="C125" s="6"/>
      <c r="D125" t="s">
        <v>57</v>
      </c>
      <c r="E125" t="s">
        <v>58</v>
      </c>
      <c r="F125" s="1">
        <f>ROUNDUP(F123/8,0)</f>
        <v>1</v>
      </c>
      <c r="G125" s="12">
        <v>1895</v>
      </c>
      <c r="H125" s="8">
        <f t="shared" si="13"/>
        <v>1895</v>
      </c>
    </row>
    <row r="126" spans="4:8" ht="12.75">
      <c r="D126" t="s">
        <v>59</v>
      </c>
      <c r="E126" t="s">
        <v>60</v>
      </c>
      <c r="F126" s="1">
        <f>F123-F125</f>
        <v>1</v>
      </c>
      <c r="G126" s="12">
        <v>75</v>
      </c>
      <c r="H126" s="8">
        <f t="shared" si="13"/>
        <v>75</v>
      </c>
    </row>
    <row r="127" spans="4:9" ht="12.75">
      <c r="D127" t="s">
        <v>13</v>
      </c>
      <c r="E127" t="s">
        <v>14</v>
      </c>
      <c r="F127" s="1">
        <v>2</v>
      </c>
      <c r="G127" s="8">
        <v>500</v>
      </c>
      <c r="H127" s="8">
        <f t="shared" si="13"/>
        <v>1000</v>
      </c>
      <c r="I127" s="5"/>
    </row>
    <row r="128" spans="4:9" ht="12.75">
      <c r="D128" t="s">
        <v>11</v>
      </c>
      <c r="E128" t="s">
        <v>53</v>
      </c>
      <c r="F128" s="1">
        <v>2</v>
      </c>
      <c r="G128" s="8">
        <v>995</v>
      </c>
      <c r="H128" s="8">
        <f t="shared" si="13"/>
        <v>1990</v>
      </c>
      <c r="I128"/>
    </row>
    <row r="129" spans="4:9" ht="12.75">
      <c r="D129" t="s">
        <v>43</v>
      </c>
      <c r="E129" t="s">
        <v>44</v>
      </c>
      <c r="F129" s="1">
        <f>F123</f>
        <v>2</v>
      </c>
      <c r="G129" s="11">
        <v>0</v>
      </c>
      <c r="H129" s="8">
        <f t="shared" si="13"/>
        <v>0</v>
      </c>
      <c r="I129"/>
    </row>
    <row r="130" spans="2:9" s="4" customFormat="1" ht="12.75">
      <c r="B130"/>
      <c r="C130" s="1"/>
      <c r="D130"/>
      <c r="E130"/>
      <c r="F130" s="1"/>
      <c r="G130" s="8"/>
      <c r="H130"/>
      <c r="I130" s="5">
        <f>SUM(H123:H129)</f>
        <v>18950</v>
      </c>
    </row>
    <row r="131" spans="1:8" ht="12.75">
      <c r="A131" t="s">
        <v>75</v>
      </c>
      <c r="B131" s="9" t="s">
        <v>76</v>
      </c>
      <c r="C131" s="1">
        <v>36</v>
      </c>
      <c r="D131" t="s">
        <v>84</v>
      </c>
      <c r="E131" t="s">
        <v>128</v>
      </c>
      <c r="F131" s="1">
        <f>ROUNDUP(C131/48,0)</f>
        <v>1</v>
      </c>
      <c r="G131" s="11">
        <v>6995</v>
      </c>
      <c r="H131" s="8">
        <f aca="true" t="shared" si="14" ref="H131:H137">G131*F131</f>
        <v>6995</v>
      </c>
    </row>
    <row r="132" spans="4:8" ht="12.75">
      <c r="D132" t="s">
        <v>41</v>
      </c>
      <c r="E132" t="s">
        <v>42</v>
      </c>
      <c r="F132" s="1">
        <f>F131</f>
        <v>1</v>
      </c>
      <c r="G132" s="11">
        <v>0</v>
      </c>
      <c r="H132" s="8">
        <f t="shared" si="14"/>
        <v>0</v>
      </c>
    </row>
    <row r="133" spans="4:8" ht="12.75">
      <c r="D133" t="s">
        <v>57</v>
      </c>
      <c r="E133" t="s">
        <v>58</v>
      </c>
      <c r="F133" s="1">
        <f>ROUNDUP(F131/6,0)</f>
        <v>1</v>
      </c>
      <c r="G133" s="12">
        <v>1895</v>
      </c>
      <c r="H133" s="8">
        <f t="shared" si="14"/>
        <v>1895</v>
      </c>
    </row>
    <row r="134" spans="4:8" ht="12.75">
      <c r="D134" t="s">
        <v>59</v>
      </c>
      <c r="E134" t="s">
        <v>60</v>
      </c>
      <c r="F134" s="1">
        <f>F131-F133</f>
        <v>0</v>
      </c>
      <c r="G134" s="12">
        <v>75</v>
      </c>
      <c r="H134" s="8">
        <f t="shared" si="14"/>
        <v>0</v>
      </c>
    </row>
    <row r="135" spans="4:8" ht="12.75">
      <c r="D135" t="s">
        <v>13</v>
      </c>
      <c r="E135" t="s">
        <v>14</v>
      </c>
      <c r="F135" s="1">
        <v>1</v>
      </c>
      <c r="G135" s="8">
        <v>500</v>
      </c>
      <c r="H135" s="8">
        <f t="shared" si="14"/>
        <v>500</v>
      </c>
    </row>
    <row r="136" spans="4:9" ht="12.75">
      <c r="D136" t="s">
        <v>11</v>
      </c>
      <c r="E136" t="s">
        <v>53</v>
      </c>
      <c r="F136" s="1">
        <v>1</v>
      </c>
      <c r="G136" s="8">
        <v>995</v>
      </c>
      <c r="H136" s="8">
        <f t="shared" si="14"/>
        <v>995</v>
      </c>
      <c r="I136" s="10"/>
    </row>
    <row r="137" spans="4:8" ht="12.75">
      <c r="D137" t="s">
        <v>43</v>
      </c>
      <c r="E137" t="s">
        <v>44</v>
      </c>
      <c r="F137" s="1">
        <f>F132</f>
        <v>1</v>
      </c>
      <c r="G137" s="11">
        <v>0</v>
      </c>
      <c r="H137" s="8">
        <f t="shared" si="14"/>
        <v>0</v>
      </c>
    </row>
    <row r="138" spans="2:9" ht="12.75">
      <c r="B138" s="4"/>
      <c r="G138" s="11"/>
      <c r="I138" s="8">
        <f>SUM(H131:H137)</f>
        <v>10385</v>
      </c>
    </row>
    <row r="139" spans="2:8" ht="12.75">
      <c r="B139" s="9" t="s">
        <v>77</v>
      </c>
      <c r="C139" s="1">
        <v>21</v>
      </c>
      <c r="D139" t="s">
        <v>84</v>
      </c>
      <c r="E139" t="s">
        <v>128</v>
      </c>
      <c r="F139" s="1">
        <f>ROUNDUP(C139/48,0)</f>
        <v>1</v>
      </c>
      <c r="G139" s="11">
        <v>6995</v>
      </c>
      <c r="H139" s="8">
        <f aca="true" t="shared" si="15" ref="H139:H145">G139*F139</f>
        <v>6995</v>
      </c>
    </row>
    <row r="140" spans="4:8" ht="12.75">
      <c r="D140" t="s">
        <v>41</v>
      </c>
      <c r="E140" t="s">
        <v>42</v>
      </c>
      <c r="F140" s="1">
        <f>F139</f>
        <v>1</v>
      </c>
      <c r="G140" s="11">
        <v>0</v>
      </c>
      <c r="H140" s="8">
        <f t="shared" si="15"/>
        <v>0</v>
      </c>
    </row>
    <row r="141" spans="4:8" ht="12.75">
      <c r="D141" t="s">
        <v>57</v>
      </c>
      <c r="E141" t="s">
        <v>58</v>
      </c>
      <c r="F141" s="1">
        <f>ROUNDUP(F139/6,0)</f>
        <v>1</v>
      </c>
      <c r="G141" s="12">
        <v>1895</v>
      </c>
      <c r="H141" s="8">
        <f t="shared" si="15"/>
        <v>1895</v>
      </c>
    </row>
    <row r="142" spans="4:8" ht="12.75">
      <c r="D142" t="s">
        <v>59</v>
      </c>
      <c r="E142" t="s">
        <v>60</v>
      </c>
      <c r="F142" s="1">
        <f>F139-F141</f>
        <v>0</v>
      </c>
      <c r="G142" s="12">
        <v>75</v>
      </c>
      <c r="H142" s="8">
        <f t="shared" si="15"/>
        <v>0</v>
      </c>
    </row>
    <row r="143" spans="4:8" ht="12.75">
      <c r="D143" t="s">
        <v>13</v>
      </c>
      <c r="E143" t="s">
        <v>14</v>
      </c>
      <c r="F143" s="1">
        <v>1</v>
      </c>
      <c r="G143" s="8">
        <v>500</v>
      </c>
      <c r="H143" s="8">
        <f t="shared" si="15"/>
        <v>500</v>
      </c>
    </row>
    <row r="144" spans="4:9" ht="12.75">
      <c r="D144" t="s">
        <v>11</v>
      </c>
      <c r="E144" t="s">
        <v>53</v>
      </c>
      <c r="F144" s="1">
        <v>1</v>
      </c>
      <c r="G144" s="8">
        <v>995</v>
      </c>
      <c r="H144" s="8">
        <f t="shared" si="15"/>
        <v>995</v>
      </c>
      <c r="I144" s="10"/>
    </row>
    <row r="145" spans="2:9" s="4" customFormat="1" ht="12.75">
      <c r="B145"/>
      <c r="C145" s="1"/>
      <c r="D145" t="s">
        <v>43</v>
      </c>
      <c r="E145" t="s">
        <v>44</v>
      </c>
      <c r="F145" s="1">
        <f>F140</f>
        <v>1</v>
      </c>
      <c r="G145" s="11">
        <v>0</v>
      </c>
      <c r="H145" s="8">
        <f t="shared" si="15"/>
        <v>0</v>
      </c>
      <c r="I145" s="8"/>
    </row>
    <row r="146" spans="2:9" ht="12.75">
      <c r="B146" s="4"/>
      <c r="G146" s="11"/>
      <c r="I146" s="8">
        <f>SUM(H139:H145)</f>
        <v>10385</v>
      </c>
    </row>
    <row r="147" spans="2:9" ht="12.75">
      <c r="B147" t="s">
        <v>78</v>
      </c>
      <c r="C147" s="1">
        <v>21</v>
      </c>
      <c r="D147" t="s">
        <v>45</v>
      </c>
      <c r="E147" t="s">
        <v>46</v>
      </c>
      <c r="F147" s="1">
        <f>ROUNDUP(C147/48,0)</f>
        <v>1</v>
      </c>
      <c r="G147" s="11">
        <v>6995</v>
      </c>
      <c r="H147" s="8">
        <f aca="true" t="shared" si="16" ref="H147:H153">G147*F147</f>
        <v>6995</v>
      </c>
      <c r="I147"/>
    </row>
    <row r="148" spans="4:9" ht="12.75">
      <c r="D148" t="s">
        <v>41</v>
      </c>
      <c r="E148" t="s">
        <v>42</v>
      </c>
      <c r="F148" s="1">
        <f>F147</f>
        <v>1</v>
      </c>
      <c r="G148" s="11">
        <v>0</v>
      </c>
      <c r="H148" s="8">
        <f t="shared" si="16"/>
        <v>0</v>
      </c>
      <c r="I148"/>
    </row>
    <row r="149" spans="2:8" ht="12.75">
      <c r="B149" s="4"/>
      <c r="C149" s="6"/>
      <c r="D149" t="s">
        <v>57</v>
      </c>
      <c r="E149" t="s">
        <v>58</v>
      </c>
      <c r="F149" s="1">
        <f>ROUNDUP(F147/8,0)</f>
        <v>1</v>
      </c>
      <c r="G149" s="12">
        <v>1895</v>
      </c>
      <c r="H149" s="8">
        <f t="shared" si="16"/>
        <v>1895</v>
      </c>
    </row>
    <row r="150" spans="4:8" ht="12.75">
      <c r="D150" t="s">
        <v>59</v>
      </c>
      <c r="E150" t="s">
        <v>60</v>
      </c>
      <c r="F150" s="1">
        <f>F147-F149</f>
        <v>0</v>
      </c>
      <c r="G150" s="12">
        <v>75</v>
      </c>
      <c r="H150" s="8">
        <f t="shared" si="16"/>
        <v>0</v>
      </c>
    </row>
    <row r="151" spans="4:9" ht="12.75">
      <c r="D151" t="s">
        <v>13</v>
      </c>
      <c r="E151" t="s">
        <v>14</v>
      </c>
      <c r="F151" s="1">
        <v>2</v>
      </c>
      <c r="G151" s="8">
        <v>500</v>
      </c>
      <c r="H151" s="8">
        <f t="shared" si="16"/>
        <v>1000</v>
      </c>
      <c r="I151" s="5"/>
    </row>
    <row r="152" spans="2:9" s="4" customFormat="1" ht="12.75">
      <c r="B152"/>
      <c r="C152" s="1"/>
      <c r="D152" t="s">
        <v>11</v>
      </c>
      <c r="E152" t="s">
        <v>53</v>
      </c>
      <c r="F152" s="1">
        <v>2</v>
      </c>
      <c r="G152" s="8">
        <v>995</v>
      </c>
      <c r="H152" s="8">
        <f t="shared" si="16"/>
        <v>1990</v>
      </c>
      <c r="I152"/>
    </row>
    <row r="153" spans="4:9" ht="12.75">
      <c r="D153" t="s">
        <v>43</v>
      </c>
      <c r="E153" t="s">
        <v>44</v>
      </c>
      <c r="F153" s="1">
        <f>F147</f>
        <v>1</v>
      </c>
      <c r="G153" s="11">
        <v>0</v>
      </c>
      <c r="H153" s="8">
        <f t="shared" si="16"/>
        <v>0</v>
      </c>
      <c r="I153"/>
    </row>
    <row r="154" spans="8:9" ht="12.75">
      <c r="H154"/>
      <c r="I154" s="5">
        <f>SUM(H147:H153)</f>
        <v>11880</v>
      </c>
    </row>
    <row r="155" spans="1:10" ht="12.75">
      <c r="A155" s="4" t="s">
        <v>105</v>
      </c>
      <c r="C155" s="1">
        <v>48</v>
      </c>
      <c r="D155" t="s">
        <v>61</v>
      </c>
      <c r="E155" t="s">
        <v>62</v>
      </c>
      <c r="F155" s="1">
        <v>1</v>
      </c>
      <c r="G155" s="8">
        <v>9500</v>
      </c>
      <c r="H155" s="8">
        <f>SUM(F155*G155)</f>
        <v>9500</v>
      </c>
      <c r="J155" t="s">
        <v>103</v>
      </c>
    </row>
    <row r="156" spans="4:8" ht="12.75">
      <c r="D156" t="s">
        <v>7</v>
      </c>
      <c r="E156" t="s">
        <v>8</v>
      </c>
      <c r="F156" s="1">
        <v>1</v>
      </c>
      <c r="G156" s="8">
        <v>0</v>
      </c>
      <c r="H156" s="8">
        <f aca="true" t="shared" si="17" ref="H156:H176">G156*F156</f>
        <v>0</v>
      </c>
    </row>
    <row r="157" spans="4:8" ht="12.75">
      <c r="D157" t="s">
        <v>9</v>
      </c>
      <c r="E157" t="s">
        <v>10</v>
      </c>
      <c r="F157" s="1">
        <v>1</v>
      </c>
      <c r="G157" s="8">
        <v>28000</v>
      </c>
      <c r="H157" s="8">
        <f t="shared" si="17"/>
        <v>28000</v>
      </c>
    </row>
    <row r="158" spans="4:8" ht="12.75">
      <c r="D158" t="s">
        <v>15</v>
      </c>
      <c r="E158" t="s">
        <v>16</v>
      </c>
      <c r="F158" s="1">
        <v>1</v>
      </c>
      <c r="G158" s="8">
        <v>20000</v>
      </c>
      <c r="H158" s="8">
        <f t="shared" si="17"/>
        <v>20000</v>
      </c>
    </row>
    <row r="159" spans="4:8" ht="12.75">
      <c r="D159" t="s">
        <v>17</v>
      </c>
      <c r="E159" t="s">
        <v>18</v>
      </c>
      <c r="F159" s="1">
        <v>1</v>
      </c>
      <c r="G159" s="8">
        <v>0</v>
      </c>
      <c r="H159" s="8">
        <f t="shared" si="17"/>
        <v>0</v>
      </c>
    </row>
    <row r="160" spans="4:8" ht="12.75">
      <c r="D160" t="s">
        <v>19</v>
      </c>
      <c r="E160" t="s">
        <v>20</v>
      </c>
      <c r="F160" s="1">
        <v>3</v>
      </c>
      <c r="G160" s="8">
        <v>4000</v>
      </c>
      <c r="H160" s="8">
        <f t="shared" si="17"/>
        <v>12000</v>
      </c>
    </row>
    <row r="161" spans="4:8" ht="12.75">
      <c r="D161" t="s">
        <v>34</v>
      </c>
      <c r="E161" t="s">
        <v>35</v>
      </c>
      <c r="F161" s="1">
        <v>1</v>
      </c>
      <c r="G161" s="8">
        <v>15000</v>
      </c>
      <c r="H161" s="8">
        <f t="shared" si="17"/>
        <v>15000</v>
      </c>
    </row>
    <row r="162" spans="4:8" ht="12.75">
      <c r="D162" t="s">
        <v>17</v>
      </c>
      <c r="E162" t="s">
        <v>18</v>
      </c>
      <c r="F162" s="1">
        <v>1</v>
      </c>
      <c r="G162" s="8">
        <v>0</v>
      </c>
      <c r="H162" s="8">
        <f t="shared" si="17"/>
        <v>0</v>
      </c>
    </row>
    <row r="163" spans="4:8" ht="12.75">
      <c r="D163" t="s">
        <v>21</v>
      </c>
      <c r="E163" t="s">
        <v>22</v>
      </c>
      <c r="F163" s="1">
        <v>1</v>
      </c>
      <c r="G163" s="8">
        <v>15000</v>
      </c>
      <c r="H163" s="8">
        <f t="shared" si="17"/>
        <v>15000</v>
      </c>
    </row>
    <row r="164" spans="4:8" ht="12.75">
      <c r="D164" t="s">
        <v>11</v>
      </c>
      <c r="E164" t="s">
        <v>12</v>
      </c>
      <c r="F164" s="1">
        <f>SUMIF(D2:D153,(D8),F2:F153)+SUMIF(D2:D153,(D31),F2:F153)</f>
        <v>23</v>
      </c>
      <c r="G164" s="8">
        <v>995</v>
      </c>
      <c r="H164" s="8">
        <f t="shared" si="17"/>
        <v>22885</v>
      </c>
    </row>
    <row r="165" spans="4:10" ht="12.75">
      <c r="D165" t="s">
        <v>11</v>
      </c>
      <c r="E165" t="s">
        <v>12</v>
      </c>
      <c r="F165" s="1">
        <v>2</v>
      </c>
      <c r="G165" s="8">
        <v>995</v>
      </c>
      <c r="H165" s="8">
        <f t="shared" si="17"/>
        <v>1990</v>
      </c>
      <c r="J165" t="s">
        <v>101</v>
      </c>
    </row>
    <row r="166" spans="4:8" ht="12.75">
      <c r="D166" t="s">
        <v>63</v>
      </c>
      <c r="E166" t="s">
        <v>64</v>
      </c>
      <c r="F166" s="1">
        <v>1</v>
      </c>
      <c r="G166" s="8">
        <v>495</v>
      </c>
      <c r="H166" s="8">
        <f t="shared" si="17"/>
        <v>495</v>
      </c>
    </row>
    <row r="167" spans="4:8" ht="12.75">
      <c r="D167" t="s">
        <v>23</v>
      </c>
      <c r="E167" t="s">
        <v>24</v>
      </c>
      <c r="F167" s="1">
        <v>2</v>
      </c>
      <c r="G167" s="8">
        <v>3000</v>
      </c>
      <c r="H167" s="8">
        <f t="shared" si="17"/>
        <v>6000</v>
      </c>
    </row>
    <row r="168" spans="4:8" ht="12.75">
      <c r="D168" t="s">
        <v>25</v>
      </c>
      <c r="E168" t="s">
        <v>26</v>
      </c>
      <c r="F168" s="1">
        <v>2</v>
      </c>
      <c r="G168" s="8">
        <v>0</v>
      </c>
      <c r="H168" s="8">
        <f t="shared" si="17"/>
        <v>0</v>
      </c>
    </row>
    <row r="169" spans="4:8" ht="12.75">
      <c r="D169" t="s">
        <v>27</v>
      </c>
      <c r="E169" t="s">
        <v>28</v>
      </c>
      <c r="F169" s="1">
        <v>1</v>
      </c>
      <c r="G169" s="8">
        <v>0</v>
      </c>
      <c r="H169" s="8">
        <f t="shared" si="17"/>
        <v>0</v>
      </c>
    </row>
    <row r="170" spans="4:8" ht="12.75">
      <c r="D170" t="s">
        <v>29</v>
      </c>
      <c r="E170" t="s">
        <v>28</v>
      </c>
      <c r="F170" s="1">
        <v>1</v>
      </c>
      <c r="G170" s="8">
        <v>0</v>
      </c>
      <c r="H170" s="8">
        <f t="shared" si="17"/>
        <v>0</v>
      </c>
    </row>
    <row r="171" spans="4:8" ht="12.75">
      <c r="D171" t="s">
        <v>30</v>
      </c>
      <c r="E171" t="s">
        <v>31</v>
      </c>
      <c r="F171" s="1">
        <v>1</v>
      </c>
      <c r="G171" s="8">
        <v>0</v>
      </c>
      <c r="H171" s="8">
        <f t="shared" si="17"/>
        <v>0</v>
      </c>
    </row>
    <row r="172" spans="4:8" ht="12.75">
      <c r="D172" t="s">
        <v>32</v>
      </c>
      <c r="E172" t="s">
        <v>33</v>
      </c>
      <c r="F172" s="1">
        <v>2</v>
      </c>
      <c r="G172" s="8">
        <v>0</v>
      </c>
      <c r="H172" s="8">
        <f t="shared" si="17"/>
        <v>0</v>
      </c>
    </row>
    <row r="173" spans="3:9" s="4" customFormat="1" ht="12.75">
      <c r="C173" s="6"/>
      <c r="D173" t="s">
        <v>17</v>
      </c>
      <c r="E173" t="s">
        <v>18</v>
      </c>
      <c r="F173" s="1">
        <v>1</v>
      </c>
      <c r="G173" s="8">
        <v>0</v>
      </c>
      <c r="H173" s="8">
        <f t="shared" si="17"/>
        <v>0</v>
      </c>
      <c r="I173" s="8"/>
    </row>
    <row r="174" spans="4:8" ht="12.75">
      <c r="D174" t="s">
        <v>30</v>
      </c>
      <c r="E174" t="s">
        <v>31</v>
      </c>
      <c r="F174" s="1">
        <v>1</v>
      </c>
      <c r="G174" s="8">
        <v>0</v>
      </c>
      <c r="H174" s="8">
        <f t="shared" si="17"/>
        <v>0</v>
      </c>
    </row>
    <row r="175" spans="4:8" ht="12.75">
      <c r="D175" t="s">
        <v>36</v>
      </c>
      <c r="E175" t="s">
        <v>37</v>
      </c>
      <c r="F175" s="1">
        <v>1</v>
      </c>
      <c r="G175" s="8">
        <v>34995</v>
      </c>
      <c r="H175" s="8">
        <f t="shared" si="17"/>
        <v>34995</v>
      </c>
    </row>
    <row r="176" spans="4:8" ht="12.75">
      <c r="D176" t="s">
        <v>38</v>
      </c>
      <c r="E176" t="s">
        <v>39</v>
      </c>
      <c r="F176" s="1">
        <v>1</v>
      </c>
      <c r="G176" s="8">
        <v>0</v>
      </c>
      <c r="H176" s="8">
        <f t="shared" si="17"/>
        <v>0</v>
      </c>
    </row>
    <row r="177" ht="12.75">
      <c r="I177" s="8">
        <f>SUM(H155:H176)</f>
        <v>165865</v>
      </c>
    </row>
    <row r="178" spans="1:10" ht="12.75">
      <c r="A178" s="4" t="s">
        <v>106</v>
      </c>
      <c r="C178" s="1">
        <v>48</v>
      </c>
      <c r="D178" t="s">
        <v>61</v>
      </c>
      <c r="E178" t="s">
        <v>62</v>
      </c>
      <c r="F178" s="1">
        <v>1</v>
      </c>
      <c r="G178" s="8">
        <v>9500</v>
      </c>
      <c r="H178" s="8">
        <f>SUM(F178*G178)</f>
        <v>9500</v>
      </c>
      <c r="J178" t="s">
        <v>102</v>
      </c>
    </row>
    <row r="179" spans="4:8" ht="12.75">
      <c r="D179" t="s">
        <v>7</v>
      </c>
      <c r="E179" t="s">
        <v>8</v>
      </c>
      <c r="F179" s="1">
        <v>1</v>
      </c>
      <c r="G179" s="8">
        <v>0</v>
      </c>
      <c r="H179" s="8">
        <f aca="true" t="shared" si="18" ref="H179:H199">G179*F179</f>
        <v>0</v>
      </c>
    </row>
    <row r="180" spans="4:8" ht="12.75">
      <c r="D180" t="s">
        <v>9</v>
      </c>
      <c r="E180" t="s">
        <v>10</v>
      </c>
      <c r="F180" s="1">
        <v>1</v>
      </c>
      <c r="G180" s="8">
        <v>28000</v>
      </c>
      <c r="H180" s="8">
        <f t="shared" si="18"/>
        <v>28000</v>
      </c>
    </row>
    <row r="181" spans="4:8" ht="12.75">
      <c r="D181" t="s">
        <v>15</v>
      </c>
      <c r="E181" t="s">
        <v>16</v>
      </c>
      <c r="F181" s="1">
        <v>1</v>
      </c>
      <c r="G181" s="8">
        <v>20000</v>
      </c>
      <c r="H181" s="8">
        <f t="shared" si="18"/>
        <v>20000</v>
      </c>
    </row>
    <row r="182" spans="4:8" ht="12.75">
      <c r="D182" t="s">
        <v>17</v>
      </c>
      <c r="E182" t="s">
        <v>18</v>
      </c>
      <c r="F182" s="1">
        <v>1</v>
      </c>
      <c r="G182" s="8">
        <v>0</v>
      </c>
      <c r="H182" s="8">
        <f t="shared" si="18"/>
        <v>0</v>
      </c>
    </row>
    <row r="183" spans="4:8" ht="12.75">
      <c r="D183" t="s">
        <v>19</v>
      </c>
      <c r="E183" t="s">
        <v>20</v>
      </c>
      <c r="F183" s="1">
        <v>3</v>
      </c>
      <c r="G183" s="8">
        <v>4000</v>
      </c>
      <c r="H183" s="8">
        <f t="shared" si="18"/>
        <v>12000</v>
      </c>
    </row>
    <row r="184" spans="4:8" ht="12.75">
      <c r="D184" t="s">
        <v>34</v>
      </c>
      <c r="E184" t="s">
        <v>35</v>
      </c>
      <c r="F184" s="1">
        <v>1</v>
      </c>
      <c r="G184" s="8">
        <v>15000</v>
      </c>
      <c r="H184" s="8">
        <f t="shared" si="18"/>
        <v>15000</v>
      </c>
    </row>
    <row r="185" spans="4:8" ht="12.75">
      <c r="D185" t="s">
        <v>17</v>
      </c>
      <c r="E185" t="s">
        <v>18</v>
      </c>
      <c r="F185" s="1">
        <v>1</v>
      </c>
      <c r="G185" s="8">
        <v>0</v>
      </c>
      <c r="H185" s="8">
        <f t="shared" si="18"/>
        <v>0</v>
      </c>
    </row>
    <row r="186" spans="4:8" ht="12.75">
      <c r="D186" t="s">
        <v>21</v>
      </c>
      <c r="E186" t="s">
        <v>22</v>
      </c>
      <c r="F186" s="1">
        <v>1</v>
      </c>
      <c r="G186" s="8">
        <v>15000</v>
      </c>
      <c r="H186" s="8">
        <f t="shared" si="18"/>
        <v>15000</v>
      </c>
    </row>
    <row r="187" spans="4:10" ht="12.75">
      <c r="D187" t="s">
        <v>11</v>
      </c>
      <c r="E187" t="s">
        <v>12</v>
      </c>
      <c r="F187" s="1">
        <v>2</v>
      </c>
      <c r="G187" s="8">
        <v>995</v>
      </c>
      <c r="H187" s="8">
        <f t="shared" si="18"/>
        <v>1990</v>
      </c>
      <c r="J187" t="s">
        <v>101</v>
      </c>
    </row>
    <row r="188" spans="4:8" ht="12.75">
      <c r="D188" t="s">
        <v>13</v>
      </c>
      <c r="E188" t="s">
        <v>14</v>
      </c>
      <c r="F188" s="1">
        <f>SUMIF(D2:D153,(D7),F2:F153)+SUMIF(D2:D153,(D30),F2:F153)</f>
        <v>23</v>
      </c>
      <c r="G188" s="8">
        <v>500</v>
      </c>
      <c r="H188" s="8">
        <f t="shared" si="18"/>
        <v>11500</v>
      </c>
    </row>
    <row r="189" spans="4:8" ht="12.75">
      <c r="D189" t="s">
        <v>63</v>
      </c>
      <c r="E189" t="s">
        <v>64</v>
      </c>
      <c r="F189" s="1">
        <v>1</v>
      </c>
      <c r="G189" s="8">
        <v>495</v>
      </c>
      <c r="H189" s="8">
        <f t="shared" si="18"/>
        <v>495</v>
      </c>
    </row>
    <row r="190" spans="4:8" ht="12.75">
      <c r="D190" t="s">
        <v>23</v>
      </c>
      <c r="E190" t="s">
        <v>24</v>
      </c>
      <c r="F190" s="1">
        <v>2</v>
      </c>
      <c r="G190" s="8">
        <v>3000</v>
      </c>
      <c r="H190" s="8">
        <f t="shared" si="18"/>
        <v>6000</v>
      </c>
    </row>
    <row r="191" spans="4:8" ht="12.75">
      <c r="D191" t="s">
        <v>25</v>
      </c>
      <c r="E191" t="s">
        <v>26</v>
      </c>
      <c r="F191" s="1">
        <v>2</v>
      </c>
      <c r="G191" s="8">
        <v>0</v>
      </c>
      <c r="H191" s="8">
        <f t="shared" si="18"/>
        <v>0</v>
      </c>
    </row>
    <row r="192" spans="4:8" ht="12.75">
      <c r="D192" t="s">
        <v>27</v>
      </c>
      <c r="E192" t="s">
        <v>28</v>
      </c>
      <c r="F192" s="1">
        <v>1</v>
      </c>
      <c r="G192" s="8">
        <v>0</v>
      </c>
      <c r="H192" s="8">
        <f t="shared" si="18"/>
        <v>0</v>
      </c>
    </row>
    <row r="193" spans="4:8" ht="12.75">
      <c r="D193" t="s">
        <v>29</v>
      </c>
      <c r="E193" t="s">
        <v>28</v>
      </c>
      <c r="F193" s="1">
        <v>1</v>
      </c>
      <c r="G193" s="8">
        <v>0</v>
      </c>
      <c r="H193" s="8">
        <f t="shared" si="18"/>
        <v>0</v>
      </c>
    </row>
    <row r="194" spans="4:8" ht="12.75">
      <c r="D194" t="s">
        <v>30</v>
      </c>
      <c r="E194" t="s">
        <v>31</v>
      </c>
      <c r="F194" s="1">
        <v>1</v>
      </c>
      <c r="G194" s="8">
        <v>0</v>
      </c>
      <c r="H194" s="8">
        <f t="shared" si="18"/>
        <v>0</v>
      </c>
    </row>
    <row r="195" spans="4:8" ht="12.75">
      <c r="D195" t="s">
        <v>32</v>
      </c>
      <c r="E195" t="s">
        <v>33</v>
      </c>
      <c r="F195" s="1">
        <v>2</v>
      </c>
      <c r="G195" s="8">
        <v>0</v>
      </c>
      <c r="H195" s="8">
        <f t="shared" si="18"/>
        <v>0</v>
      </c>
    </row>
    <row r="196" spans="4:8" ht="12.75">
      <c r="D196" t="s">
        <v>17</v>
      </c>
      <c r="E196" t="s">
        <v>18</v>
      </c>
      <c r="F196" s="1">
        <v>1</v>
      </c>
      <c r="G196" s="8">
        <v>0</v>
      </c>
      <c r="H196" s="8">
        <f t="shared" si="18"/>
        <v>0</v>
      </c>
    </row>
    <row r="197" spans="4:8" ht="12.75">
      <c r="D197" t="s">
        <v>30</v>
      </c>
      <c r="E197" t="s">
        <v>31</v>
      </c>
      <c r="F197" s="1">
        <v>1</v>
      </c>
      <c r="G197" s="8">
        <v>0</v>
      </c>
      <c r="H197" s="8">
        <f t="shared" si="18"/>
        <v>0</v>
      </c>
    </row>
    <row r="198" spans="4:8" ht="12.75">
      <c r="D198" t="s">
        <v>36</v>
      </c>
      <c r="E198" t="s">
        <v>37</v>
      </c>
      <c r="F198" s="1">
        <v>1</v>
      </c>
      <c r="G198" s="8">
        <v>34995</v>
      </c>
      <c r="H198" s="8">
        <f t="shared" si="18"/>
        <v>34995</v>
      </c>
    </row>
    <row r="199" spans="4:8" ht="12.75">
      <c r="D199" t="s">
        <v>38</v>
      </c>
      <c r="E199" t="s">
        <v>39</v>
      </c>
      <c r="F199" s="1">
        <v>1</v>
      </c>
      <c r="G199" s="8">
        <v>0</v>
      </c>
      <c r="H199" s="8">
        <f t="shared" si="18"/>
        <v>0</v>
      </c>
    </row>
    <row r="200" ht="12.75">
      <c r="I200" s="8">
        <f>SUM(H178:H199)</f>
        <v>154480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="75" zoomScaleNormal="75" workbookViewId="0" topLeftCell="A103">
      <selection activeCell="D148" sqref="D148"/>
    </sheetView>
  </sheetViews>
  <sheetFormatPr defaultColWidth="9.140625" defaultRowHeight="12.75"/>
  <cols>
    <col min="1" max="1" width="17.57421875" style="0" customWidth="1"/>
    <col min="2" max="2" width="13.00390625" style="0" customWidth="1"/>
    <col min="3" max="3" width="11.28125" style="1" customWidth="1"/>
    <col min="4" max="4" width="21.28125" style="0" customWidth="1"/>
    <col min="5" max="5" width="54.421875" style="0" customWidth="1"/>
    <col min="6" max="6" width="5.8515625" style="1" customWidth="1"/>
    <col min="7" max="8" width="11.28125" style="8" bestFit="1" customWidth="1"/>
    <col min="9" max="9" width="11.28125" style="8" customWidth="1"/>
    <col min="10" max="10" width="26.421875" style="0" customWidth="1"/>
  </cols>
  <sheetData>
    <row r="1" spans="1:10" ht="12.75">
      <c r="A1" t="s">
        <v>48</v>
      </c>
      <c r="B1" t="s">
        <v>49</v>
      </c>
      <c r="C1" s="1" t="s">
        <v>51</v>
      </c>
      <c r="D1" t="s">
        <v>3</v>
      </c>
      <c r="E1" t="s">
        <v>4</v>
      </c>
      <c r="F1" s="1" t="s">
        <v>79</v>
      </c>
      <c r="G1" s="10" t="s">
        <v>1</v>
      </c>
      <c r="H1" s="8" t="s">
        <v>5</v>
      </c>
      <c r="I1" s="8" t="s">
        <v>6</v>
      </c>
      <c r="J1" s="7" t="s">
        <v>100</v>
      </c>
    </row>
    <row r="2" spans="1:8" ht="12.75">
      <c r="A2" t="s">
        <v>47</v>
      </c>
      <c r="B2" t="s">
        <v>50</v>
      </c>
      <c r="C2" s="1">
        <v>301</v>
      </c>
      <c r="D2" t="s">
        <v>84</v>
      </c>
      <c r="E2" t="s">
        <v>128</v>
      </c>
      <c r="F2" s="1">
        <f>ROUNDUP(C2/48,0)</f>
        <v>7</v>
      </c>
      <c r="G2" s="11">
        <v>6995</v>
      </c>
      <c r="H2" s="8">
        <f aca="true" t="shared" si="0" ref="H2:H9">G2*F2</f>
        <v>48965</v>
      </c>
    </row>
    <row r="3" spans="4:8" ht="12.75">
      <c r="D3" t="s">
        <v>41</v>
      </c>
      <c r="E3" t="s">
        <v>42</v>
      </c>
      <c r="F3" s="1">
        <f>F2</f>
        <v>7</v>
      </c>
      <c r="G3" s="11">
        <v>0</v>
      </c>
      <c r="H3" s="8">
        <f t="shared" si="0"/>
        <v>0</v>
      </c>
    </row>
    <row r="4" spans="4:8" ht="12.75">
      <c r="D4" t="s">
        <v>52</v>
      </c>
      <c r="E4" s="20" t="s">
        <v>104</v>
      </c>
      <c r="F4" s="1">
        <v>1</v>
      </c>
      <c r="G4" s="8">
        <v>200</v>
      </c>
      <c r="H4" s="8">
        <f t="shared" si="0"/>
        <v>200</v>
      </c>
    </row>
    <row r="5" spans="4:11" ht="12.75">
      <c r="D5" t="s">
        <v>57</v>
      </c>
      <c r="E5" t="s">
        <v>58</v>
      </c>
      <c r="F5" s="1">
        <f>ROUNDUP(F2/6,0)</f>
        <v>2</v>
      </c>
      <c r="G5" s="12">
        <v>1895</v>
      </c>
      <c r="H5" s="8">
        <f t="shared" si="0"/>
        <v>3790</v>
      </c>
      <c r="K5">
        <f>F164</f>
        <v>23</v>
      </c>
    </row>
    <row r="6" spans="4:8" ht="12.75">
      <c r="D6" t="s">
        <v>59</v>
      </c>
      <c r="E6" t="s">
        <v>60</v>
      </c>
      <c r="F6" s="1">
        <f>F2-F5</f>
        <v>5</v>
      </c>
      <c r="G6" s="12">
        <v>75</v>
      </c>
      <c r="H6" s="8">
        <f t="shared" si="0"/>
        <v>375</v>
      </c>
    </row>
    <row r="7" spans="4:8" ht="12.75">
      <c r="D7" t="s">
        <v>13</v>
      </c>
      <c r="E7" t="s">
        <v>14</v>
      </c>
      <c r="F7" s="1">
        <v>2</v>
      </c>
      <c r="G7" s="8">
        <v>500</v>
      </c>
      <c r="H7" s="8">
        <f t="shared" si="0"/>
        <v>1000</v>
      </c>
    </row>
    <row r="8" spans="4:9" ht="12.75">
      <c r="D8" t="s">
        <v>11</v>
      </c>
      <c r="E8" t="s">
        <v>53</v>
      </c>
      <c r="F8" s="1">
        <v>0</v>
      </c>
      <c r="G8" s="8">
        <v>995</v>
      </c>
      <c r="H8" s="8">
        <f t="shared" si="0"/>
        <v>0</v>
      </c>
      <c r="I8" s="10"/>
    </row>
    <row r="9" spans="4:8" ht="12.75">
      <c r="D9" t="s">
        <v>43</v>
      </c>
      <c r="E9" t="s">
        <v>44</v>
      </c>
      <c r="F9" s="1">
        <f>F3</f>
        <v>7</v>
      </c>
      <c r="G9" s="11">
        <v>0</v>
      </c>
      <c r="H9" s="8">
        <f t="shared" si="0"/>
        <v>0</v>
      </c>
    </row>
    <row r="10" spans="7:9" ht="12.75">
      <c r="G10" s="11"/>
      <c r="I10" s="8">
        <f>SUM(H2:H9)</f>
        <v>54330</v>
      </c>
    </row>
    <row r="11" spans="1:8" ht="12.75">
      <c r="A11" t="s">
        <v>47</v>
      </c>
      <c r="B11" t="s">
        <v>54</v>
      </c>
      <c r="C11" s="1">
        <v>81</v>
      </c>
      <c r="D11" t="s">
        <v>84</v>
      </c>
      <c r="E11" t="s">
        <v>128</v>
      </c>
      <c r="F11" s="1">
        <f>ROUNDUP(C11/48,0)</f>
        <v>2</v>
      </c>
      <c r="G11" s="11">
        <v>6995</v>
      </c>
      <c r="H11" s="8">
        <f aca="true" t="shared" si="1" ref="H11:H17">G11*F11</f>
        <v>13990</v>
      </c>
    </row>
    <row r="12" spans="4:8" ht="12.75">
      <c r="D12" t="s">
        <v>41</v>
      </c>
      <c r="E12" t="s">
        <v>42</v>
      </c>
      <c r="F12" s="1">
        <f>F11</f>
        <v>2</v>
      </c>
      <c r="G12" s="11">
        <v>0</v>
      </c>
      <c r="H12" s="8">
        <f t="shared" si="1"/>
        <v>0</v>
      </c>
    </row>
    <row r="13" spans="4:8" ht="12.75">
      <c r="D13" t="s">
        <v>57</v>
      </c>
      <c r="E13" t="s">
        <v>58</v>
      </c>
      <c r="F13" s="1">
        <f>ROUNDUP(F11/6,0)</f>
        <v>1</v>
      </c>
      <c r="G13" s="12">
        <v>1895</v>
      </c>
      <c r="H13" s="8">
        <f t="shared" si="1"/>
        <v>1895</v>
      </c>
    </row>
    <row r="14" spans="4:8" ht="12.75">
      <c r="D14" t="s">
        <v>59</v>
      </c>
      <c r="E14" t="s">
        <v>60</v>
      </c>
      <c r="F14" s="1">
        <f>F11-F13</f>
        <v>1</v>
      </c>
      <c r="G14" s="12">
        <v>75</v>
      </c>
      <c r="H14" s="8">
        <f t="shared" si="1"/>
        <v>75</v>
      </c>
    </row>
    <row r="15" spans="4:8" ht="12.75">
      <c r="D15" t="s">
        <v>13</v>
      </c>
      <c r="E15" t="s">
        <v>14</v>
      </c>
      <c r="F15" s="1">
        <v>2</v>
      </c>
      <c r="G15" s="8">
        <v>500</v>
      </c>
      <c r="H15" s="8">
        <f t="shared" si="1"/>
        <v>1000</v>
      </c>
    </row>
    <row r="16" spans="4:9" ht="12.75">
      <c r="D16" t="s">
        <v>11</v>
      </c>
      <c r="E16" t="s">
        <v>53</v>
      </c>
      <c r="F16" s="1">
        <v>0</v>
      </c>
      <c r="G16" s="8">
        <v>995</v>
      </c>
      <c r="H16" s="8">
        <f t="shared" si="1"/>
        <v>0</v>
      </c>
      <c r="I16" s="10"/>
    </row>
    <row r="17" spans="4:8" ht="12.75">
      <c r="D17" t="s">
        <v>43</v>
      </c>
      <c r="E17" t="s">
        <v>44</v>
      </c>
      <c r="F17" s="1">
        <f>F12</f>
        <v>2</v>
      </c>
      <c r="G17" s="11">
        <v>0</v>
      </c>
      <c r="H17" s="8">
        <f t="shared" si="1"/>
        <v>0</v>
      </c>
    </row>
    <row r="18" spans="7:9" ht="12.75">
      <c r="G18" s="11"/>
      <c r="I18" s="8">
        <f>SUM(H11:H17)</f>
        <v>16960</v>
      </c>
    </row>
    <row r="19" spans="2:8" ht="12.75">
      <c r="B19" t="s">
        <v>55</v>
      </c>
      <c r="C19" s="1">
        <v>92</v>
      </c>
      <c r="D19" t="s">
        <v>84</v>
      </c>
      <c r="E19" t="s">
        <v>128</v>
      </c>
      <c r="F19" s="1">
        <f>ROUNDUP(C19/48,0)</f>
        <v>2</v>
      </c>
      <c r="G19" s="11">
        <v>6995</v>
      </c>
      <c r="H19" s="8">
        <f aca="true" t="shared" si="2" ref="H19:H25">G19*F19</f>
        <v>13990</v>
      </c>
    </row>
    <row r="20" spans="4:8" ht="12.75">
      <c r="D20" t="s">
        <v>41</v>
      </c>
      <c r="E20" t="s">
        <v>42</v>
      </c>
      <c r="F20" s="1">
        <f>F19</f>
        <v>2</v>
      </c>
      <c r="G20" s="11">
        <v>0</v>
      </c>
      <c r="H20" s="8">
        <f t="shared" si="2"/>
        <v>0</v>
      </c>
    </row>
    <row r="21" spans="4:8" ht="12.75">
      <c r="D21" t="s">
        <v>57</v>
      </c>
      <c r="E21" t="s">
        <v>58</v>
      </c>
      <c r="F21" s="1">
        <f>ROUNDUP(F19/6,0)</f>
        <v>1</v>
      </c>
      <c r="G21" s="12">
        <v>1895</v>
      </c>
      <c r="H21" s="8">
        <f t="shared" si="2"/>
        <v>1895</v>
      </c>
    </row>
    <row r="22" spans="4:8" ht="12.75">
      <c r="D22" t="s">
        <v>59</v>
      </c>
      <c r="E22" t="s">
        <v>60</v>
      </c>
      <c r="F22" s="1">
        <f>F19-F21</f>
        <v>1</v>
      </c>
      <c r="G22" s="12">
        <v>75</v>
      </c>
      <c r="H22" s="8">
        <f t="shared" si="2"/>
        <v>75</v>
      </c>
    </row>
    <row r="23" spans="4:8" ht="12.75">
      <c r="D23" t="s">
        <v>13</v>
      </c>
      <c r="E23" t="s">
        <v>14</v>
      </c>
      <c r="F23" s="1">
        <v>2</v>
      </c>
      <c r="G23" s="8">
        <v>500</v>
      </c>
      <c r="H23" s="8">
        <f t="shared" si="2"/>
        <v>1000</v>
      </c>
    </row>
    <row r="24" spans="4:9" ht="12.75">
      <c r="D24" t="s">
        <v>11</v>
      </c>
      <c r="E24" t="s">
        <v>53</v>
      </c>
      <c r="F24" s="1">
        <v>0</v>
      </c>
      <c r="G24" s="8">
        <v>995</v>
      </c>
      <c r="H24" s="8">
        <f t="shared" si="2"/>
        <v>0</v>
      </c>
      <c r="I24" s="10"/>
    </row>
    <row r="25" spans="4:8" ht="12.75">
      <c r="D25" t="s">
        <v>43</v>
      </c>
      <c r="E25" t="s">
        <v>44</v>
      </c>
      <c r="F25" s="1">
        <f>F20</f>
        <v>2</v>
      </c>
      <c r="G25" s="11">
        <v>0</v>
      </c>
      <c r="H25" s="8">
        <f t="shared" si="2"/>
        <v>0</v>
      </c>
    </row>
    <row r="26" spans="7:9" ht="12.75">
      <c r="G26" s="11"/>
      <c r="I26" s="8">
        <f>SUM(H19:H25)</f>
        <v>16960</v>
      </c>
    </row>
    <row r="27" spans="2:8" ht="12.75">
      <c r="B27" s="5" t="s">
        <v>56</v>
      </c>
      <c r="C27" s="1">
        <v>178</v>
      </c>
      <c r="D27" t="s">
        <v>61</v>
      </c>
      <c r="E27" t="s">
        <v>62</v>
      </c>
      <c r="F27" s="1">
        <v>1</v>
      </c>
      <c r="G27" s="8">
        <v>9500</v>
      </c>
      <c r="H27" s="8">
        <f>SUM(F27*G27)</f>
        <v>9500</v>
      </c>
    </row>
    <row r="28" spans="4:8" ht="12.75">
      <c r="D28" t="s">
        <v>7</v>
      </c>
      <c r="E28" t="s">
        <v>8</v>
      </c>
      <c r="F28" s="1">
        <v>1</v>
      </c>
      <c r="G28" s="8">
        <v>0</v>
      </c>
      <c r="H28" s="8">
        <f aca="true" t="shared" si="3" ref="H28:H41">G28*F28</f>
        <v>0</v>
      </c>
    </row>
    <row r="29" spans="4:8" ht="12.75">
      <c r="D29" t="s">
        <v>107</v>
      </c>
      <c r="E29" t="s">
        <v>108</v>
      </c>
      <c r="F29" s="1">
        <v>1</v>
      </c>
      <c r="G29" s="8">
        <v>33000</v>
      </c>
      <c r="H29" s="8">
        <f t="shared" si="3"/>
        <v>33000</v>
      </c>
    </row>
    <row r="30" spans="4:8" ht="12.75">
      <c r="D30" t="s">
        <v>109</v>
      </c>
      <c r="E30" t="s">
        <v>110</v>
      </c>
      <c r="F30" s="1">
        <v>8</v>
      </c>
      <c r="G30" s="3">
        <v>500</v>
      </c>
      <c r="H30" s="8">
        <f t="shared" si="3"/>
        <v>4000</v>
      </c>
    </row>
    <row r="31" spans="4:8" ht="12.75">
      <c r="D31" t="s">
        <v>111</v>
      </c>
      <c r="E31" t="s">
        <v>112</v>
      </c>
      <c r="F31" s="1">
        <v>0</v>
      </c>
      <c r="G31" s="3">
        <v>995</v>
      </c>
      <c r="H31" s="8">
        <f t="shared" si="3"/>
        <v>0</v>
      </c>
    </row>
    <row r="32" spans="4:8" ht="12.75">
      <c r="D32" t="s">
        <v>21</v>
      </c>
      <c r="E32" t="s">
        <v>22</v>
      </c>
      <c r="F32" s="1">
        <f>ROUNDUP(C27/48,0)</f>
        <v>4</v>
      </c>
      <c r="G32" s="8">
        <v>15000</v>
      </c>
      <c r="H32" s="8">
        <f t="shared" si="3"/>
        <v>60000</v>
      </c>
    </row>
    <row r="33" spans="4:8" ht="12.75">
      <c r="D33" t="s">
        <v>63</v>
      </c>
      <c r="E33" t="s">
        <v>64</v>
      </c>
      <c r="F33" s="1">
        <v>1</v>
      </c>
      <c r="G33" s="8">
        <v>495</v>
      </c>
      <c r="H33" s="8">
        <f t="shared" si="3"/>
        <v>495</v>
      </c>
    </row>
    <row r="34" spans="4:8" ht="12.75">
      <c r="D34" t="s">
        <v>23</v>
      </c>
      <c r="E34" t="s">
        <v>24</v>
      </c>
      <c r="F34" s="1">
        <v>2</v>
      </c>
      <c r="G34" s="8">
        <v>3000</v>
      </c>
      <c r="H34" s="8">
        <f t="shared" si="3"/>
        <v>6000</v>
      </c>
    </row>
    <row r="35" spans="4:8" ht="12.75">
      <c r="D35" t="s">
        <v>25</v>
      </c>
      <c r="E35" t="s">
        <v>26</v>
      </c>
      <c r="F35" s="1">
        <v>2</v>
      </c>
      <c r="G35" s="8">
        <v>0</v>
      </c>
      <c r="H35" s="8">
        <f t="shared" si="3"/>
        <v>0</v>
      </c>
    </row>
    <row r="36" spans="4:8" ht="12.75">
      <c r="D36" t="s">
        <v>27</v>
      </c>
      <c r="E36" t="s">
        <v>28</v>
      </c>
      <c r="F36" s="1">
        <v>1</v>
      </c>
      <c r="G36" s="8">
        <v>0</v>
      </c>
      <c r="H36" s="8">
        <f t="shared" si="3"/>
        <v>0</v>
      </c>
    </row>
    <row r="37" spans="4:8" ht="12.75">
      <c r="D37" t="s">
        <v>29</v>
      </c>
      <c r="E37" t="s">
        <v>28</v>
      </c>
      <c r="F37" s="1">
        <v>1</v>
      </c>
      <c r="G37" s="8">
        <v>0</v>
      </c>
      <c r="H37" s="8">
        <f t="shared" si="3"/>
        <v>0</v>
      </c>
    </row>
    <row r="38" spans="4:8" ht="12.75">
      <c r="D38" t="s">
        <v>30</v>
      </c>
      <c r="E38" t="s">
        <v>31</v>
      </c>
      <c r="F38" s="1">
        <v>1</v>
      </c>
      <c r="G38" s="8">
        <v>0</v>
      </c>
      <c r="H38" s="8">
        <f t="shared" si="3"/>
        <v>0</v>
      </c>
    </row>
    <row r="39" spans="4:8" ht="12.75">
      <c r="D39" t="s">
        <v>32</v>
      </c>
      <c r="E39" t="s">
        <v>33</v>
      </c>
      <c r="F39" s="1">
        <v>2</v>
      </c>
      <c r="G39" s="8">
        <v>0</v>
      </c>
      <c r="H39" s="8">
        <f t="shared" si="3"/>
        <v>0</v>
      </c>
    </row>
    <row r="40" spans="4:8" ht="12.75">
      <c r="D40" t="s">
        <v>17</v>
      </c>
      <c r="E40" t="s">
        <v>18</v>
      </c>
      <c r="F40" s="1">
        <v>1</v>
      </c>
      <c r="G40" s="8">
        <v>0</v>
      </c>
      <c r="H40" s="8">
        <f t="shared" si="3"/>
        <v>0</v>
      </c>
    </row>
    <row r="41" spans="4:8" ht="12.75">
      <c r="D41" t="s">
        <v>30</v>
      </c>
      <c r="E41" t="s">
        <v>31</v>
      </c>
      <c r="F41" s="1">
        <v>1</v>
      </c>
      <c r="G41" s="8">
        <v>0</v>
      </c>
      <c r="H41" s="8">
        <f t="shared" si="3"/>
        <v>0</v>
      </c>
    </row>
    <row r="42" ht="12.75">
      <c r="I42" s="8">
        <f>SUM(H27:H41)</f>
        <v>112995</v>
      </c>
    </row>
    <row r="43" spans="1:8" ht="12.75">
      <c r="A43" t="s">
        <v>65</v>
      </c>
      <c r="B43" t="s">
        <v>66</v>
      </c>
      <c r="C43" s="1">
        <v>200</v>
      </c>
      <c r="D43" t="s">
        <v>84</v>
      </c>
      <c r="E43" t="s">
        <v>128</v>
      </c>
      <c r="F43" s="1">
        <f>ROUNDUP(C43/48,0)</f>
        <v>5</v>
      </c>
      <c r="G43" s="11">
        <v>6995</v>
      </c>
      <c r="H43" s="8">
        <f aca="true" t="shared" si="4" ref="H43:H50">G43*F43</f>
        <v>34975</v>
      </c>
    </row>
    <row r="44" spans="4:8" ht="12.75">
      <c r="D44" t="s">
        <v>41</v>
      </c>
      <c r="E44" t="s">
        <v>42</v>
      </c>
      <c r="F44" s="1">
        <f>F43</f>
        <v>5</v>
      </c>
      <c r="G44" s="11">
        <v>0</v>
      </c>
      <c r="H44" s="8">
        <f t="shared" si="4"/>
        <v>0</v>
      </c>
    </row>
    <row r="45" spans="4:8" ht="12.75">
      <c r="D45" t="s">
        <v>52</v>
      </c>
      <c r="E45" s="20" t="s">
        <v>104</v>
      </c>
      <c r="F45" s="1">
        <v>1</v>
      </c>
      <c r="G45" s="8">
        <v>200</v>
      </c>
      <c r="H45" s="8">
        <f t="shared" si="4"/>
        <v>200</v>
      </c>
    </row>
    <row r="46" spans="4:8" ht="12.75">
      <c r="D46" t="s">
        <v>57</v>
      </c>
      <c r="E46" t="s">
        <v>58</v>
      </c>
      <c r="F46" s="1">
        <f>ROUNDUP(F43/6,0)</f>
        <v>1</v>
      </c>
      <c r="G46" s="12">
        <v>1895</v>
      </c>
      <c r="H46" s="8">
        <f t="shared" si="4"/>
        <v>1895</v>
      </c>
    </row>
    <row r="47" spans="4:8" ht="12.75">
      <c r="D47" t="s">
        <v>59</v>
      </c>
      <c r="E47" t="s">
        <v>60</v>
      </c>
      <c r="F47" s="1">
        <f>F43-F46</f>
        <v>4</v>
      </c>
      <c r="G47" s="12">
        <v>75</v>
      </c>
      <c r="H47" s="8">
        <f t="shared" si="4"/>
        <v>300</v>
      </c>
    </row>
    <row r="48" spans="4:8" ht="12.75">
      <c r="D48" t="s">
        <v>13</v>
      </c>
      <c r="E48" t="s">
        <v>14</v>
      </c>
      <c r="F48" s="1">
        <v>2</v>
      </c>
      <c r="G48" s="8">
        <v>500</v>
      </c>
      <c r="H48" s="8">
        <f t="shared" si="4"/>
        <v>1000</v>
      </c>
    </row>
    <row r="49" spans="4:9" ht="12.75">
      <c r="D49" t="s">
        <v>11</v>
      </c>
      <c r="E49" t="s">
        <v>53</v>
      </c>
      <c r="F49" s="1">
        <v>0</v>
      </c>
      <c r="G49" s="8">
        <v>995</v>
      </c>
      <c r="H49" s="8">
        <f t="shared" si="4"/>
        <v>0</v>
      </c>
      <c r="I49" s="10"/>
    </row>
    <row r="50" spans="4:8" ht="12.75">
      <c r="D50" t="s">
        <v>43</v>
      </c>
      <c r="E50" t="s">
        <v>44</v>
      </c>
      <c r="F50" s="1">
        <f>F44</f>
        <v>5</v>
      </c>
      <c r="G50" s="11">
        <v>0</v>
      </c>
      <c r="H50" s="8">
        <f t="shared" si="4"/>
        <v>0</v>
      </c>
    </row>
    <row r="51" spans="7:9" ht="12.75">
      <c r="G51" s="11"/>
      <c r="I51" s="8">
        <f>SUM(H43:H50)</f>
        <v>38370</v>
      </c>
    </row>
    <row r="52" spans="2:9" s="4" customFormat="1" ht="12.75">
      <c r="B52" s="9" t="s">
        <v>67</v>
      </c>
      <c r="C52" s="1">
        <v>141</v>
      </c>
      <c r="D52" t="s">
        <v>84</v>
      </c>
      <c r="E52" t="s">
        <v>128</v>
      </c>
      <c r="F52" s="1">
        <f>ROUNDUP(C52/48,0)</f>
        <v>3</v>
      </c>
      <c r="G52" s="11">
        <v>6995</v>
      </c>
      <c r="H52" s="8">
        <f aca="true" t="shared" si="5" ref="H52:H59">G52*F52</f>
        <v>20985</v>
      </c>
      <c r="I52" s="8"/>
    </row>
    <row r="53" spans="4:8" ht="12.75">
      <c r="D53" t="s">
        <v>41</v>
      </c>
      <c r="E53" t="s">
        <v>42</v>
      </c>
      <c r="F53" s="1">
        <f>F52</f>
        <v>3</v>
      </c>
      <c r="G53" s="11">
        <v>0</v>
      </c>
      <c r="H53" s="8">
        <f t="shared" si="5"/>
        <v>0</v>
      </c>
    </row>
    <row r="54" spans="4:8" ht="12.75">
      <c r="D54" t="s">
        <v>52</v>
      </c>
      <c r="E54" s="20" t="s">
        <v>104</v>
      </c>
      <c r="F54" s="1">
        <v>1</v>
      </c>
      <c r="G54" s="8">
        <v>200</v>
      </c>
      <c r="H54" s="8">
        <f t="shared" si="5"/>
        <v>200</v>
      </c>
    </row>
    <row r="55" spans="4:8" ht="12.75">
      <c r="D55" t="s">
        <v>57</v>
      </c>
      <c r="E55" t="s">
        <v>58</v>
      </c>
      <c r="F55" s="1">
        <f>ROUNDUP(F52/6,0)</f>
        <v>1</v>
      </c>
      <c r="G55" s="12">
        <v>1895</v>
      </c>
      <c r="H55" s="8">
        <f t="shared" si="5"/>
        <v>1895</v>
      </c>
    </row>
    <row r="56" spans="4:8" ht="12.75">
      <c r="D56" t="s">
        <v>59</v>
      </c>
      <c r="E56" t="s">
        <v>60</v>
      </c>
      <c r="F56" s="1">
        <f>F52-F55</f>
        <v>2</v>
      </c>
      <c r="G56" s="12">
        <v>75</v>
      </c>
      <c r="H56" s="8">
        <f t="shared" si="5"/>
        <v>150</v>
      </c>
    </row>
    <row r="57" spans="4:8" ht="12.75">
      <c r="D57" t="s">
        <v>13</v>
      </c>
      <c r="E57" t="s">
        <v>14</v>
      </c>
      <c r="F57" s="1">
        <v>2</v>
      </c>
      <c r="G57" s="8">
        <v>500</v>
      </c>
      <c r="H57" s="8">
        <f t="shared" si="5"/>
        <v>1000</v>
      </c>
    </row>
    <row r="58" spans="4:9" ht="12.75">
      <c r="D58" t="s">
        <v>11</v>
      </c>
      <c r="E58" t="s">
        <v>53</v>
      </c>
      <c r="F58" s="1">
        <v>0</v>
      </c>
      <c r="G58" s="8">
        <v>995</v>
      </c>
      <c r="H58" s="8">
        <f t="shared" si="5"/>
        <v>0</v>
      </c>
      <c r="I58" s="10"/>
    </row>
    <row r="59" spans="4:8" ht="12.75">
      <c r="D59" t="s">
        <v>43</v>
      </c>
      <c r="E59" t="s">
        <v>44</v>
      </c>
      <c r="F59" s="1">
        <f>F53</f>
        <v>3</v>
      </c>
      <c r="G59" s="11">
        <v>0</v>
      </c>
      <c r="H59" s="8">
        <f t="shared" si="5"/>
        <v>0</v>
      </c>
    </row>
    <row r="60" spans="3:9" s="4" customFormat="1" ht="12.75">
      <c r="C60" s="1"/>
      <c r="D60"/>
      <c r="E60"/>
      <c r="F60" s="1"/>
      <c r="G60" s="11"/>
      <c r="H60" s="8"/>
      <c r="I60" s="8">
        <f>SUM(H52:H59)</f>
        <v>24230</v>
      </c>
    </row>
    <row r="61" spans="2:8" ht="12.75">
      <c r="B61" s="9" t="s">
        <v>68</v>
      </c>
      <c r="C61" s="1">
        <v>168</v>
      </c>
      <c r="D61" t="s">
        <v>84</v>
      </c>
      <c r="E61" t="s">
        <v>128</v>
      </c>
      <c r="F61" s="1">
        <f>ROUNDUP(C61/48,0)</f>
        <v>4</v>
      </c>
      <c r="G61" s="11">
        <v>6995</v>
      </c>
      <c r="H61" s="8">
        <f aca="true" t="shared" si="6" ref="H61:H68">G61*F61</f>
        <v>27980</v>
      </c>
    </row>
    <row r="62" spans="4:8" ht="12.75">
      <c r="D62" t="s">
        <v>41</v>
      </c>
      <c r="E62" t="s">
        <v>42</v>
      </c>
      <c r="F62" s="1">
        <f>F61</f>
        <v>4</v>
      </c>
      <c r="G62" s="11">
        <v>0</v>
      </c>
      <c r="H62" s="8">
        <f t="shared" si="6"/>
        <v>0</v>
      </c>
    </row>
    <row r="63" spans="4:8" ht="12.75">
      <c r="D63" t="s">
        <v>52</v>
      </c>
      <c r="E63" s="20" t="s">
        <v>104</v>
      </c>
      <c r="F63" s="1">
        <v>1</v>
      </c>
      <c r="G63" s="8">
        <v>200</v>
      </c>
      <c r="H63" s="8">
        <f t="shared" si="6"/>
        <v>200</v>
      </c>
    </row>
    <row r="64" spans="4:8" ht="12.75">
      <c r="D64" t="s">
        <v>57</v>
      </c>
      <c r="E64" t="s">
        <v>58</v>
      </c>
      <c r="F64" s="1">
        <f>ROUNDUP(F61/6,0)</f>
        <v>1</v>
      </c>
      <c r="G64" s="12">
        <v>1895</v>
      </c>
      <c r="H64" s="8">
        <f t="shared" si="6"/>
        <v>1895</v>
      </c>
    </row>
    <row r="65" spans="4:8" ht="12.75">
      <c r="D65" t="s">
        <v>59</v>
      </c>
      <c r="E65" t="s">
        <v>60</v>
      </c>
      <c r="F65" s="1">
        <f>F61-F64</f>
        <v>3</v>
      </c>
      <c r="G65" s="12">
        <v>75</v>
      </c>
      <c r="H65" s="8">
        <f t="shared" si="6"/>
        <v>225</v>
      </c>
    </row>
    <row r="66" spans="4:8" ht="12.75">
      <c r="D66" t="s">
        <v>13</v>
      </c>
      <c r="E66" t="s">
        <v>14</v>
      </c>
      <c r="F66" s="1">
        <v>2</v>
      </c>
      <c r="G66" s="8">
        <v>500</v>
      </c>
      <c r="H66" s="8">
        <f t="shared" si="6"/>
        <v>1000</v>
      </c>
    </row>
    <row r="67" spans="4:9" ht="12.75">
      <c r="D67" t="s">
        <v>11</v>
      </c>
      <c r="E67" t="s">
        <v>53</v>
      </c>
      <c r="F67" s="1">
        <v>0</v>
      </c>
      <c r="G67" s="8">
        <v>995</v>
      </c>
      <c r="H67" s="8">
        <f t="shared" si="6"/>
        <v>0</v>
      </c>
      <c r="I67" s="10"/>
    </row>
    <row r="68" spans="4:8" ht="12.75">
      <c r="D68" t="s">
        <v>43</v>
      </c>
      <c r="E68" t="s">
        <v>44</v>
      </c>
      <c r="F68" s="1">
        <f>F62</f>
        <v>4</v>
      </c>
      <c r="G68" s="11">
        <v>0</v>
      </c>
      <c r="H68" s="8">
        <f t="shared" si="6"/>
        <v>0</v>
      </c>
    </row>
    <row r="69" spans="2:9" ht="12.75">
      <c r="B69" s="4"/>
      <c r="G69" s="11"/>
      <c r="I69" s="8">
        <f>SUM(H61:H68)</f>
        <v>31300</v>
      </c>
    </row>
    <row r="70" spans="2:8" ht="12.75">
      <c r="B70" s="9" t="s">
        <v>69</v>
      </c>
      <c r="C70" s="1">
        <v>246</v>
      </c>
      <c r="D70" t="s">
        <v>84</v>
      </c>
      <c r="E70" t="s">
        <v>128</v>
      </c>
      <c r="F70" s="1">
        <f>ROUNDUP(C70/48,0)</f>
        <v>6</v>
      </c>
      <c r="G70" s="11">
        <v>6995</v>
      </c>
      <c r="H70" s="8">
        <f aca="true" t="shared" si="7" ref="H70:H77">G70*F70</f>
        <v>41970</v>
      </c>
    </row>
    <row r="71" spans="4:8" ht="12.75">
      <c r="D71" t="s">
        <v>41</v>
      </c>
      <c r="E71" t="s">
        <v>42</v>
      </c>
      <c r="F71" s="1">
        <f>F70</f>
        <v>6</v>
      </c>
      <c r="G71" s="11">
        <v>0</v>
      </c>
      <c r="H71" s="8">
        <f t="shared" si="7"/>
        <v>0</v>
      </c>
    </row>
    <row r="72" spans="4:8" ht="12.75">
      <c r="D72" t="s">
        <v>52</v>
      </c>
      <c r="E72" s="20" t="s">
        <v>104</v>
      </c>
      <c r="F72" s="1">
        <v>1</v>
      </c>
      <c r="G72" s="8">
        <v>200</v>
      </c>
      <c r="H72" s="8">
        <f t="shared" si="7"/>
        <v>200</v>
      </c>
    </row>
    <row r="73" spans="4:8" ht="12.75">
      <c r="D73" t="s">
        <v>57</v>
      </c>
      <c r="E73" t="s">
        <v>58</v>
      </c>
      <c r="F73" s="1">
        <f>ROUNDUP(F70/6,0)</f>
        <v>1</v>
      </c>
      <c r="G73" s="12">
        <v>1895</v>
      </c>
      <c r="H73" s="8">
        <f t="shared" si="7"/>
        <v>1895</v>
      </c>
    </row>
    <row r="74" spans="4:8" ht="12.75">
      <c r="D74" t="s">
        <v>59</v>
      </c>
      <c r="E74" t="s">
        <v>60</v>
      </c>
      <c r="F74" s="1">
        <f>F70-F73</f>
        <v>5</v>
      </c>
      <c r="G74" s="12">
        <v>75</v>
      </c>
      <c r="H74" s="8">
        <f t="shared" si="7"/>
        <v>375</v>
      </c>
    </row>
    <row r="75" spans="4:8" ht="12.75">
      <c r="D75" t="s">
        <v>13</v>
      </c>
      <c r="E75" t="s">
        <v>14</v>
      </c>
      <c r="F75" s="1">
        <v>2</v>
      </c>
      <c r="G75" s="8">
        <v>500</v>
      </c>
      <c r="H75" s="8">
        <f t="shared" si="7"/>
        <v>1000</v>
      </c>
    </row>
    <row r="76" spans="4:9" ht="12.75">
      <c r="D76" t="s">
        <v>11</v>
      </c>
      <c r="E76" t="s">
        <v>53</v>
      </c>
      <c r="F76" s="1">
        <v>0</v>
      </c>
      <c r="G76" s="8">
        <v>995</v>
      </c>
      <c r="H76" s="8">
        <f t="shared" si="7"/>
        <v>0</v>
      </c>
      <c r="I76" s="10"/>
    </row>
    <row r="77" spans="2:9" s="4" customFormat="1" ht="12.75">
      <c r="B77"/>
      <c r="C77" s="1"/>
      <c r="D77" t="s">
        <v>43</v>
      </c>
      <c r="E77" t="s">
        <v>44</v>
      </c>
      <c r="F77" s="1">
        <f>F71</f>
        <v>6</v>
      </c>
      <c r="G77" s="11">
        <v>0</v>
      </c>
      <c r="H77" s="8">
        <f t="shared" si="7"/>
        <v>0</v>
      </c>
      <c r="I77" s="8"/>
    </row>
    <row r="78" spans="2:9" ht="12.75">
      <c r="B78" s="4"/>
      <c r="G78" s="11"/>
      <c r="I78" s="8">
        <f>SUM(H70:H77)</f>
        <v>45440</v>
      </c>
    </row>
    <row r="79" spans="2:8" ht="12.75">
      <c r="B79" s="9" t="s">
        <v>70</v>
      </c>
      <c r="C79" s="1">
        <v>183</v>
      </c>
      <c r="D79" t="s">
        <v>84</v>
      </c>
      <c r="E79" t="s">
        <v>128</v>
      </c>
      <c r="F79" s="1">
        <f>ROUNDUP(C79/48,0)</f>
        <v>4</v>
      </c>
      <c r="G79" s="11">
        <v>6995</v>
      </c>
      <c r="H79" s="8">
        <f aca="true" t="shared" si="8" ref="H79:H86">G79*F79</f>
        <v>27980</v>
      </c>
    </row>
    <row r="80" spans="4:8" ht="12.75">
      <c r="D80" t="s">
        <v>41</v>
      </c>
      <c r="E80" t="s">
        <v>42</v>
      </c>
      <c r="F80" s="1">
        <f>F79</f>
        <v>4</v>
      </c>
      <c r="G80" s="11">
        <v>0</v>
      </c>
      <c r="H80" s="8">
        <f t="shared" si="8"/>
        <v>0</v>
      </c>
    </row>
    <row r="81" spans="4:8" ht="12.75">
      <c r="D81" t="s">
        <v>52</v>
      </c>
      <c r="E81" s="20" t="s">
        <v>104</v>
      </c>
      <c r="F81" s="1">
        <v>1</v>
      </c>
      <c r="G81" s="8">
        <v>200</v>
      </c>
      <c r="H81" s="8">
        <f t="shared" si="8"/>
        <v>200</v>
      </c>
    </row>
    <row r="82" spans="4:8" ht="12.75">
      <c r="D82" t="s">
        <v>57</v>
      </c>
      <c r="E82" t="s">
        <v>58</v>
      </c>
      <c r="F82" s="1">
        <f>ROUNDUP(F79/6,0)</f>
        <v>1</v>
      </c>
      <c r="G82" s="12">
        <v>1895</v>
      </c>
      <c r="H82" s="8">
        <f t="shared" si="8"/>
        <v>1895</v>
      </c>
    </row>
    <row r="83" spans="4:8" ht="12.75">
      <c r="D83" t="s">
        <v>59</v>
      </c>
      <c r="E83" t="s">
        <v>60</v>
      </c>
      <c r="F83" s="1">
        <f>F79-F82</f>
        <v>3</v>
      </c>
      <c r="G83" s="12">
        <v>75</v>
      </c>
      <c r="H83" s="8">
        <f t="shared" si="8"/>
        <v>225</v>
      </c>
    </row>
    <row r="84" spans="4:8" ht="12.75">
      <c r="D84" t="s">
        <v>13</v>
      </c>
      <c r="E84" t="s">
        <v>14</v>
      </c>
      <c r="F84" s="1">
        <v>2</v>
      </c>
      <c r="G84" s="8">
        <v>500</v>
      </c>
      <c r="H84" s="8">
        <f t="shared" si="8"/>
        <v>1000</v>
      </c>
    </row>
    <row r="85" spans="2:9" s="4" customFormat="1" ht="12.75">
      <c r="B85"/>
      <c r="C85" s="1"/>
      <c r="D85" t="s">
        <v>11</v>
      </c>
      <c r="E85" t="s">
        <v>53</v>
      </c>
      <c r="F85" s="1">
        <v>0</v>
      </c>
      <c r="G85" s="8">
        <v>995</v>
      </c>
      <c r="H85" s="8">
        <f t="shared" si="8"/>
        <v>0</v>
      </c>
      <c r="I85" s="10"/>
    </row>
    <row r="86" spans="4:8" ht="12.75">
      <c r="D86" t="s">
        <v>43</v>
      </c>
      <c r="E86" t="s">
        <v>44</v>
      </c>
      <c r="F86" s="1">
        <f>F80</f>
        <v>4</v>
      </c>
      <c r="G86" s="11">
        <v>0</v>
      </c>
      <c r="H86" s="8">
        <f t="shared" si="8"/>
        <v>0</v>
      </c>
    </row>
    <row r="87" spans="2:9" ht="12.75">
      <c r="B87" s="4"/>
      <c r="G87" s="11"/>
      <c r="I87" s="8">
        <f>SUM(H79:H86)</f>
        <v>31300</v>
      </c>
    </row>
    <row r="88" spans="2:8" ht="12.75">
      <c r="B88" s="9" t="s">
        <v>119</v>
      </c>
      <c r="C88" s="1">
        <v>161</v>
      </c>
      <c r="D88" t="s">
        <v>84</v>
      </c>
      <c r="E88" t="s">
        <v>128</v>
      </c>
      <c r="F88" s="1">
        <f>ROUNDUP(C88/48,0)</f>
        <v>4</v>
      </c>
      <c r="G88" s="11">
        <v>6995</v>
      </c>
      <c r="H88" s="8">
        <f aca="true" t="shared" si="9" ref="H88:H95">G88*F88</f>
        <v>27980</v>
      </c>
    </row>
    <row r="89" spans="4:8" ht="12.75">
      <c r="D89" t="s">
        <v>41</v>
      </c>
      <c r="E89" t="s">
        <v>42</v>
      </c>
      <c r="F89" s="1">
        <f>F88</f>
        <v>4</v>
      </c>
      <c r="G89" s="11">
        <v>0</v>
      </c>
      <c r="H89" s="8">
        <f t="shared" si="9"/>
        <v>0</v>
      </c>
    </row>
    <row r="90" spans="4:8" ht="12.75">
      <c r="D90" t="s">
        <v>52</v>
      </c>
      <c r="E90" s="20" t="s">
        <v>104</v>
      </c>
      <c r="F90" s="1">
        <v>1</v>
      </c>
      <c r="G90" s="8">
        <v>200</v>
      </c>
      <c r="H90" s="8">
        <f t="shared" si="9"/>
        <v>200</v>
      </c>
    </row>
    <row r="91" spans="4:8" ht="12.75">
      <c r="D91" t="s">
        <v>57</v>
      </c>
      <c r="E91" t="s">
        <v>58</v>
      </c>
      <c r="F91" s="1">
        <f>ROUNDUP(F88/6,0)</f>
        <v>1</v>
      </c>
      <c r="G91" s="12">
        <v>1895</v>
      </c>
      <c r="H91" s="8">
        <f t="shared" si="9"/>
        <v>1895</v>
      </c>
    </row>
    <row r="92" spans="4:8" ht="12.75">
      <c r="D92" t="s">
        <v>59</v>
      </c>
      <c r="E92" t="s">
        <v>60</v>
      </c>
      <c r="F92" s="1">
        <f>F88-F91</f>
        <v>3</v>
      </c>
      <c r="G92" s="12">
        <v>75</v>
      </c>
      <c r="H92" s="8">
        <f t="shared" si="9"/>
        <v>225</v>
      </c>
    </row>
    <row r="93" spans="4:8" ht="12.75">
      <c r="D93" t="s">
        <v>13</v>
      </c>
      <c r="E93" t="s">
        <v>14</v>
      </c>
      <c r="F93" s="1">
        <v>2</v>
      </c>
      <c r="G93" s="8">
        <v>500</v>
      </c>
      <c r="H93" s="8">
        <f t="shared" si="9"/>
        <v>1000</v>
      </c>
    </row>
    <row r="94" spans="2:9" s="4" customFormat="1" ht="12.75">
      <c r="B94"/>
      <c r="C94" s="1"/>
      <c r="D94" t="s">
        <v>11</v>
      </c>
      <c r="E94" t="s">
        <v>53</v>
      </c>
      <c r="F94" s="1">
        <v>0</v>
      </c>
      <c r="G94" s="8">
        <v>995</v>
      </c>
      <c r="H94" s="8">
        <f t="shared" si="9"/>
        <v>0</v>
      </c>
      <c r="I94" s="10"/>
    </row>
    <row r="95" spans="4:8" ht="12.75">
      <c r="D95" t="s">
        <v>43</v>
      </c>
      <c r="E95" t="s">
        <v>44</v>
      </c>
      <c r="F95" s="1">
        <f>F89</f>
        <v>4</v>
      </c>
      <c r="G95" s="11">
        <v>0</v>
      </c>
      <c r="H95" s="8">
        <f t="shared" si="9"/>
        <v>0</v>
      </c>
    </row>
    <row r="96" spans="2:9" ht="12.75">
      <c r="B96" s="4"/>
      <c r="G96" s="11"/>
      <c r="I96" s="8">
        <f>SUM(H88:H95)</f>
        <v>31300</v>
      </c>
    </row>
    <row r="97" spans="2:8" ht="12.75">
      <c r="B97" s="9" t="s">
        <v>71</v>
      </c>
      <c r="C97" s="1">
        <v>196</v>
      </c>
      <c r="D97" t="s">
        <v>84</v>
      </c>
      <c r="E97" t="s">
        <v>128</v>
      </c>
      <c r="F97" s="1">
        <f>ROUNDUP(C97/48,0)</f>
        <v>5</v>
      </c>
      <c r="G97" s="11">
        <v>6995</v>
      </c>
      <c r="H97" s="8">
        <f aca="true" t="shared" si="10" ref="H97:H104">G97*F97</f>
        <v>34975</v>
      </c>
    </row>
    <row r="98" spans="4:8" ht="12.75">
      <c r="D98" t="s">
        <v>41</v>
      </c>
      <c r="E98" t="s">
        <v>42</v>
      </c>
      <c r="F98" s="1">
        <f>F97</f>
        <v>5</v>
      </c>
      <c r="G98" s="11">
        <v>0</v>
      </c>
      <c r="H98" s="8">
        <f t="shared" si="10"/>
        <v>0</v>
      </c>
    </row>
    <row r="99" spans="4:8" ht="12.75">
      <c r="D99" t="s">
        <v>52</v>
      </c>
      <c r="E99" s="20" t="s">
        <v>104</v>
      </c>
      <c r="F99" s="1">
        <v>1</v>
      </c>
      <c r="G99" s="8">
        <v>200</v>
      </c>
      <c r="H99" s="8">
        <f t="shared" si="10"/>
        <v>200</v>
      </c>
    </row>
    <row r="100" spans="4:8" ht="12.75">
      <c r="D100" t="s">
        <v>57</v>
      </c>
      <c r="E100" t="s">
        <v>58</v>
      </c>
      <c r="F100" s="1">
        <f>ROUNDUP(F97/6,0)</f>
        <v>1</v>
      </c>
      <c r="G100" s="12">
        <v>1895</v>
      </c>
      <c r="H100" s="8">
        <f t="shared" si="10"/>
        <v>1895</v>
      </c>
    </row>
    <row r="101" spans="4:8" ht="12.75">
      <c r="D101" t="s">
        <v>59</v>
      </c>
      <c r="E101" t="s">
        <v>60</v>
      </c>
      <c r="F101" s="1">
        <f>F97-F100</f>
        <v>4</v>
      </c>
      <c r="G101" s="12">
        <v>75</v>
      </c>
      <c r="H101" s="8">
        <f t="shared" si="10"/>
        <v>300</v>
      </c>
    </row>
    <row r="102" spans="2:9" s="4" customFormat="1" ht="12.75">
      <c r="B102"/>
      <c r="C102" s="1"/>
      <c r="D102" t="s">
        <v>13</v>
      </c>
      <c r="E102" t="s">
        <v>14</v>
      </c>
      <c r="F102" s="1">
        <v>2</v>
      </c>
      <c r="G102" s="8">
        <v>500</v>
      </c>
      <c r="H102" s="8">
        <f t="shared" si="10"/>
        <v>1000</v>
      </c>
      <c r="I102" s="8"/>
    </row>
    <row r="103" spans="4:9" ht="12.75">
      <c r="D103" t="s">
        <v>11</v>
      </c>
      <c r="E103" t="s">
        <v>53</v>
      </c>
      <c r="F103" s="1">
        <v>0</v>
      </c>
      <c r="G103" s="8">
        <v>995</v>
      </c>
      <c r="H103" s="8">
        <f t="shared" si="10"/>
        <v>0</v>
      </c>
      <c r="I103" s="10"/>
    </row>
    <row r="104" spans="4:8" ht="12.75">
      <c r="D104" t="s">
        <v>43</v>
      </c>
      <c r="E104" t="s">
        <v>44</v>
      </c>
      <c r="F104" s="1">
        <f>F98</f>
        <v>5</v>
      </c>
      <c r="G104" s="11">
        <v>0</v>
      </c>
      <c r="H104" s="8">
        <f t="shared" si="10"/>
        <v>0</v>
      </c>
    </row>
    <row r="105" spans="2:9" ht="12.75">
      <c r="B105" s="4"/>
      <c r="G105" s="11"/>
      <c r="I105" s="8">
        <f>SUM(H97:H104)</f>
        <v>38370</v>
      </c>
    </row>
    <row r="106" spans="2:8" ht="12.75">
      <c r="B106" s="9" t="s">
        <v>72</v>
      </c>
      <c r="C106" s="1">
        <v>187</v>
      </c>
      <c r="D106" t="s">
        <v>84</v>
      </c>
      <c r="E106" t="s">
        <v>128</v>
      </c>
      <c r="F106" s="1">
        <f>ROUNDUP(C106/48,0)</f>
        <v>4</v>
      </c>
      <c r="G106" s="11">
        <v>6995</v>
      </c>
      <c r="H106" s="8">
        <f aca="true" t="shared" si="11" ref="H106:H113">G106*F106</f>
        <v>27980</v>
      </c>
    </row>
    <row r="107" spans="4:8" ht="12.75">
      <c r="D107" t="s">
        <v>41</v>
      </c>
      <c r="E107" t="s">
        <v>42</v>
      </c>
      <c r="F107" s="1">
        <f>F106</f>
        <v>4</v>
      </c>
      <c r="G107" s="11">
        <v>0</v>
      </c>
      <c r="H107" s="8">
        <f t="shared" si="11"/>
        <v>0</v>
      </c>
    </row>
    <row r="108" spans="4:8" ht="12.75">
      <c r="D108" t="s">
        <v>52</v>
      </c>
      <c r="E108" s="20" t="s">
        <v>104</v>
      </c>
      <c r="F108" s="1">
        <v>1</v>
      </c>
      <c r="G108" s="8">
        <v>200</v>
      </c>
      <c r="H108" s="8">
        <f t="shared" si="11"/>
        <v>200</v>
      </c>
    </row>
    <row r="109" spans="4:8" ht="12.75">
      <c r="D109" t="s">
        <v>57</v>
      </c>
      <c r="E109" t="s">
        <v>58</v>
      </c>
      <c r="F109" s="1">
        <f>ROUNDUP(F106/6,0)</f>
        <v>1</v>
      </c>
      <c r="G109" s="12">
        <v>1895</v>
      </c>
      <c r="H109" s="8">
        <f t="shared" si="11"/>
        <v>1895</v>
      </c>
    </row>
    <row r="110" spans="2:9" s="4" customFormat="1" ht="12.75">
      <c r="B110"/>
      <c r="C110" s="1"/>
      <c r="D110" t="s">
        <v>59</v>
      </c>
      <c r="E110" t="s">
        <v>60</v>
      </c>
      <c r="F110" s="1">
        <f>F106-F109</f>
        <v>3</v>
      </c>
      <c r="G110" s="12">
        <v>75</v>
      </c>
      <c r="H110" s="8">
        <f t="shared" si="11"/>
        <v>225</v>
      </c>
      <c r="I110" s="8"/>
    </row>
    <row r="111" spans="4:8" ht="12.75">
      <c r="D111" t="s">
        <v>13</v>
      </c>
      <c r="E111" t="s">
        <v>14</v>
      </c>
      <c r="F111" s="1">
        <v>2</v>
      </c>
      <c r="G111" s="8">
        <v>500</v>
      </c>
      <c r="H111" s="8">
        <f t="shared" si="11"/>
        <v>1000</v>
      </c>
    </row>
    <row r="112" spans="4:9" ht="12.75">
      <c r="D112" t="s">
        <v>11</v>
      </c>
      <c r="E112" t="s">
        <v>53</v>
      </c>
      <c r="F112" s="1">
        <v>0</v>
      </c>
      <c r="G112" s="8">
        <v>995</v>
      </c>
      <c r="H112" s="8">
        <f t="shared" si="11"/>
        <v>0</v>
      </c>
      <c r="I112" s="10"/>
    </row>
    <row r="113" spans="4:8" ht="12.75">
      <c r="D113" t="s">
        <v>43</v>
      </c>
      <c r="E113" t="s">
        <v>44</v>
      </c>
      <c r="F113" s="1">
        <f>F107</f>
        <v>4</v>
      </c>
      <c r="G113" s="11">
        <v>0</v>
      </c>
      <c r="H113" s="8">
        <f t="shared" si="11"/>
        <v>0</v>
      </c>
    </row>
    <row r="114" spans="2:9" ht="12.75">
      <c r="B114" s="4"/>
      <c r="G114" s="11"/>
      <c r="I114" s="8">
        <f>SUM(H106:H113)</f>
        <v>31300</v>
      </c>
    </row>
    <row r="115" spans="2:9" ht="12.75">
      <c r="B115" t="s">
        <v>73</v>
      </c>
      <c r="C115" s="1">
        <v>28</v>
      </c>
      <c r="D115" t="s">
        <v>45</v>
      </c>
      <c r="E115" t="s">
        <v>46</v>
      </c>
      <c r="F115" s="1">
        <f>ROUNDUP(C115/24,0)</f>
        <v>2</v>
      </c>
      <c r="G115" s="11">
        <v>6995</v>
      </c>
      <c r="H115" s="8">
        <f aca="true" t="shared" si="12" ref="H115:H121">G115*F115</f>
        <v>13990</v>
      </c>
      <c r="I115"/>
    </row>
    <row r="116" spans="4:9" ht="12.75">
      <c r="D116" t="s">
        <v>41</v>
      </c>
      <c r="E116" t="s">
        <v>42</v>
      </c>
      <c r="F116" s="1">
        <f>F115</f>
        <v>2</v>
      </c>
      <c r="G116" s="11">
        <v>0</v>
      </c>
      <c r="H116" s="8">
        <f t="shared" si="12"/>
        <v>0</v>
      </c>
      <c r="I116"/>
    </row>
    <row r="117" spans="3:9" s="4" customFormat="1" ht="12.75">
      <c r="C117" s="6"/>
      <c r="D117" t="s">
        <v>57</v>
      </c>
      <c r="E117" t="s">
        <v>58</v>
      </c>
      <c r="F117" s="1">
        <f>ROUNDUP(F115/8,0)</f>
        <v>1</v>
      </c>
      <c r="G117" s="12">
        <v>1895</v>
      </c>
      <c r="H117" s="8">
        <f t="shared" si="12"/>
        <v>1895</v>
      </c>
      <c r="I117" s="8"/>
    </row>
    <row r="118" spans="4:8" ht="12.75">
      <c r="D118" t="s">
        <v>59</v>
      </c>
      <c r="E118" t="s">
        <v>60</v>
      </c>
      <c r="F118" s="1">
        <f>F115-F117</f>
        <v>1</v>
      </c>
      <c r="G118" s="12">
        <v>75</v>
      </c>
      <c r="H118" s="8">
        <f t="shared" si="12"/>
        <v>75</v>
      </c>
    </row>
    <row r="119" spans="4:9" ht="12.75">
      <c r="D119" t="s">
        <v>13</v>
      </c>
      <c r="E119" t="s">
        <v>14</v>
      </c>
      <c r="F119" s="1">
        <v>4</v>
      </c>
      <c r="G119" s="8">
        <v>500</v>
      </c>
      <c r="H119" s="8">
        <f t="shared" si="12"/>
        <v>2000</v>
      </c>
      <c r="I119" s="5"/>
    </row>
    <row r="120" spans="4:9" ht="12.75">
      <c r="D120" t="s">
        <v>11</v>
      </c>
      <c r="E120" t="s">
        <v>53</v>
      </c>
      <c r="F120" s="1">
        <v>0</v>
      </c>
      <c r="G120" s="8">
        <v>995</v>
      </c>
      <c r="H120" s="8">
        <f t="shared" si="12"/>
        <v>0</v>
      </c>
      <c r="I120"/>
    </row>
    <row r="121" spans="4:9" ht="12.75">
      <c r="D121" t="s">
        <v>43</v>
      </c>
      <c r="E121" t="s">
        <v>44</v>
      </c>
      <c r="F121" s="1">
        <f>F115</f>
        <v>2</v>
      </c>
      <c r="G121" s="11">
        <v>0</v>
      </c>
      <c r="H121" s="8">
        <f t="shared" si="12"/>
        <v>0</v>
      </c>
      <c r="I121"/>
    </row>
    <row r="122" spans="7:9" ht="12.75">
      <c r="G122" s="3"/>
      <c r="H122"/>
      <c r="I122" s="5">
        <f>SUM(H115:H121)</f>
        <v>17960</v>
      </c>
    </row>
    <row r="123" spans="2:9" ht="12.75">
      <c r="B123" t="s">
        <v>74</v>
      </c>
      <c r="C123" s="1">
        <v>28</v>
      </c>
      <c r="D123" t="s">
        <v>45</v>
      </c>
      <c r="E123" t="s">
        <v>46</v>
      </c>
      <c r="F123" s="1">
        <f>ROUNDUP(C123/24,0)</f>
        <v>2</v>
      </c>
      <c r="G123" s="11">
        <v>6995</v>
      </c>
      <c r="H123" s="8">
        <f aca="true" t="shared" si="13" ref="H123:H129">G123*F123</f>
        <v>13990</v>
      </c>
      <c r="I123"/>
    </row>
    <row r="124" spans="4:9" ht="12.75">
      <c r="D124" t="s">
        <v>41</v>
      </c>
      <c r="E124" t="s">
        <v>42</v>
      </c>
      <c r="F124" s="1">
        <f>F123</f>
        <v>2</v>
      </c>
      <c r="G124" s="11">
        <v>0</v>
      </c>
      <c r="H124" s="8">
        <f t="shared" si="13"/>
        <v>0</v>
      </c>
      <c r="I124"/>
    </row>
    <row r="125" spans="2:8" ht="12.75">
      <c r="B125" s="4"/>
      <c r="C125" s="6"/>
      <c r="D125" t="s">
        <v>57</v>
      </c>
      <c r="E125" t="s">
        <v>58</v>
      </c>
      <c r="F125" s="1">
        <f>ROUNDUP(F123/8,0)</f>
        <v>1</v>
      </c>
      <c r="G125" s="12">
        <v>1895</v>
      </c>
      <c r="H125" s="8">
        <f t="shared" si="13"/>
        <v>1895</v>
      </c>
    </row>
    <row r="126" spans="4:8" ht="12.75">
      <c r="D126" t="s">
        <v>59</v>
      </c>
      <c r="E126" t="s">
        <v>60</v>
      </c>
      <c r="F126" s="1">
        <f>F123-F125</f>
        <v>1</v>
      </c>
      <c r="G126" s="12">
        <v>75</v>
      </c>
      <c r="H126" s="8">
        <f t="shared" si="13"/>
        <v>75</v>
      </c>
    </row>
    <row r="127" spans="4:9" ht="12.75">
      <c r="D127" t="s">
        <v>13</v>
      </c>
      <c r="E127" t="s">
        <v>14</v>
      </c>
      <c r="F127" s="1">
        <v>4</v>
      </c>
      <c r="G127" s="8">
        <v>500</v>
      </c>
      <c r="H127" s="8">
        <f t="shared" si="13"/>
        <v>2000</v>
      </c>
      <c r="I127" s="5"/>
    </row>
    <row r="128" spans="4:9" ht="12.75">
      <c r="D128" t="s">
        <v>11</v>
      </c>
      <c r="E128" t="s">
        <v>53</v>
      </c>
      <c r="F128" s="1">
        <v>0</v>
      </c>
      <c r="G128" s="8">
        <v>995</v>
      </c>
      <c r="H128" s="8">
        <f t="shared" si="13"/>
        <v>0</v>
      </c>
      <c r="I128"/>
    </row>
    <row r="129" spans="4:9" ht="12.75">
      <c r="D129" t="s">
        <v>43</v>
      </c>
      <c r="E129" t="s">
        <v>44</v>
      </c>
      <c r="F129" s="1">
        <f>F123</f>
        <v>2</v>
      </c>
      <c r="G129" s="11">
        <v>0</v>
      </c>
      <c r="H129" s="8">
        <f t="shared" si="13"/>
        <v>0</v>
      </c>
      <c r="I129"/>
    </row>
    <row r="130" spans="2:9" s="4" customFormat="1" ht="12.75">
      <c r="B130"/>
      <c r="C130" s="1"/>
      <c r="D130"/>
      <c r="E130"/>
      <c r="F130" s="1"/>
      <c r="G130" s="3"/>
      <c r="H130"/>
      <c r="I130" s="5">
        <f>SUM(H123:H129)</f>
        <v>17960</v>
      </c>
    </row>
    <row r="131" spans="1:8" ht="12.75">
      <c r="A131" t="s">
        <v>75</v>
      </c>
      <c r="B131" s="9" t="s">
        <v>76</v>
      </c>
      <c r="C131" s="1">
        <v>36</v>
      </c>
      <c r="D131" t="s">
        <v>84</v>
      </c>
      <c r="E131" t="s">
        <v>128</v>
      </c>
      <c r="F131" s="1">
        <f>ROUNDUP(C131/48,0)</f>
        <v>1</v>
      </c>
      <c r="G131" s="11">
        <v>6995</v>
      </c>
      <c r="H131" s="8">
        <f aca="true" t="shared" si="14" ref="H131:H137">G131*F131</f>
        <v>6995</v>
      </c>
    </row>
    <row r="132" spans="4:8" ht="12.75">
      <c r="D132" t="s">
        <v>41</v>
      </c>
      <c r="E132" t="s">
        <v>42</v>
      </c>
      <c r="F132" s="1">
        <f>F131</f>
        <v>1</v>
      </c>
      <c r="G132" s="11">
        <v>0</v>
      </c>
      <c r="H132" s="8">
        <f t="shared" si="14"/>
        <v>0</v>
      </c>
    </row>
    <row r="133" spans="4:8" ht="12.75">
      <c r="D133" t="s">
        <v>57</v>
      </c>
      <c r="E133" t="s">
        <v>58</v>
      </c>
      <c r="F133" s="1">
        <f>ROUNDUP(F131/6,0)</f>
        <v>1</v>
      </c>
      <c r="G133" s="12">
        <v>1895</v>
      </c>
      <c r="H133" s="8">
        <f t="shared" si="14"/>
        <v>1895</v>
      </c>
    </row>
    <row r="134" spans="4:8" ht="12.75">
      <c r="D134" t="s">
        <v>59</v>
      </c>
      <c r="E134" t="s">
        <v>60</v>
      </c>
      <c r="F134" s="1">
        <f>F131-F133</f>
        <v>0</v>
      </c>
      <c r="G134" s="12">
        <v>75</v>
      </c>
      <c r="H134" s="8">
        <f t="shared" si="14"/>
        <v>0</v>
      </c>
    </row>
    <row r="135" spans="4:8" ht="12.75">
      <c r="D135" t="s">
        <v>13</v>
      </c>
      <c r="E135" t="s">
        <v>14</v>
      </c>
      <c r="F135" s="1">
        <v>2</v>
      </c>
      <c r="G135" s="8">
        <v>500</v>
      </c>
      <c r="H135" s="8">
        <f t="shared" si="14"/>
        <v>1000</v>
      </c>
    </row>
    <row r="136" spans="4:9" ht="12.75">
      <c r="D136" t="s">
        <v>11</v>
      </c>
      <c r="E136" t="s">
        <v>53</v>
      </c>
      <c r="F136" s="1">
        <v>0</v>
      </c>
      <c r="G136" s="8">
        <v>995</v>
      </c>
      <c r="H136" s="8">
        <f t="shared" si="14"/>
        <v>0</v>
      </c>
      <c r="I136" s="10"/>
    </row>
    <row r="137" spans="4:8" ht="12.75">
      <c r="D137" t="s">
        <v>43</v>
      </c>
      <c r="E137" t="s">
        <v>44</v>
      </c>
      <c r="F137" s="1">
        <f>F132</f>
        <v>1</v>
      </c>
      <c r="G137" s="11">
        <v>0</v>
      </c>
      <c r="H137" s="8">
        <f t="shared" si="14"/>
        <v>0</v>
      </c>
    </row>
    <row r="138" spans="2:9" ht="12.75">
      <c r="B138" s="4"/>
      <c r="G138" s="11"/>
      <c r="I138" s="8">
        <f>SUM(H131:H137)</f>
        <v>9890</v>
      </c>
    </row>
    <row r="139" spans="2:8" ht="12.75">
      <c r="B139" s="9" t="s">
        <v>77</v>
      </c>
      <c r="C139" s="1">
        <v>21</v>
      </c>
      <c r="D139" t="s">
        <v>84</v>
      </c>
      <c r="E139" t="s">
        <v>128</v>
      </c>
      <c r="F139" s="1">
        <f>ROUNDUP(C139/48,0)</f>
        <v>1</v>
      </c>
      <c r="G139" s="11">
        <v>6995</v>
      </c>
      <c r="H139" s="8">
        <f aca="true" t="shared" si="15" ref="H139:H145">G139*F139</f>
        <v>6995</v>
      </c>
    </row>
    <row r="140" spans="4:8" ht="12.75">
      <c r="D140" t="s">
        <v>41</v>
      </c>
      <c r="E140" t="s">
        <v>42</v>
      </c>
      <c r="F140" s="1">
        <f>F139</f>
        <v>1</v>
      </c>
      <c r="G140" s="11">
        <v>0</v>
      </c>
      <c r="H140" s="8">
        <f t="shared" si="15"/>
        <v>0</v>
      </c>
    </row>
    <row r="141" spans="4:8" ht="12.75">
      <c r="D141" t="s">
        <v>57</v>
      </c>
      <c r="E141" t="s">
        <v>58</v>
      </c>
      <c r="F141" s="1">
        <f>ROUNDUP(F139/6,0)</f>
        <v>1</v>
      </c>
      <c r="G141" s="12">
        <v>1895</v>
      </c>
      <c r="H141" s="8">
        <f t="shared" si="15"/>
        <v>1895</v>
      </c>
    </row>
    <row r="142" spans="4:8" ht="12.75">
      <c r="D142" t="s">
        <v>59</v>
      </c>
      <c r="E142" t="s">
        <v>60</v>
      </c>
      <c r="F142" s="1">
        <f>F139-F141</f>
        <v>0</v>
      </c>
      <c r="G142" s="12">
        <v>75</v>
      </c>
      <c r="H142" s="8">
        <f t="shared" si="15"/>
        <v>0</v>
      </c>
    </row>
    <row r="143" spans="4:8" ht="12.75">
      <c r="D143" t="s">
        <v>13</v>
      </c>
      <c r="E143" t="s">
        <v>14</v>
      </c>
      <c r="F143" s="1">
        <v>2</v>
      </c>
      <c r="G143" s="8">
        <v>500</v>
      </c>
      <c r="H143" s="8">
        <f t="shared" si="15"/>
        <v>1000</v>
      </c>
    </row>
    <row r="144" spans="4:9" ht="12.75">
      <c r="D144" t="s">
        <v>11</v>
      </c>
      <c r="E144" t="s">
        <v>53</v>
      </c>
      <c r="F144" s="1">
        <v>0</v>
      </c>
      <c r="G144" s="8">
        <v>995</v>
      </c>
      <c r="H144" s="8">
        <f t="shared" si="15"/>
        <v>0</v>
      </c>
      <c r="I144" s="10"/>
    </row>
    <row r="145" spans="2:9" s="4" customFormat="1" ht="12.75">
      <c r="B145"/>
      <c r="C145" s="1"/>
      <c r="D145" t="s">
        <v>43</v>
      </c>
      <c r="E145" t="s">
        <v>44</v>
      </c>
      <c r="F145" s="1">
        <f>F140</f>
        <v>1</v>
      </c>
      <c r="G145" s="11">
        <v>0</v>
      </c>
      <c r="H145" s="8">
        <f t="shared" si="15"/>
        <v>0</v>
      </c>
      <c r="I145" s="8"/>
    </row>
    <row r="146" spans="2:9" ht="12.75">
      <c r="B146" s="4"/>
      <c r="G146" s="11"/>
      <c r="I146" s="8">
        <f>SUM(H139:H145)</f>
        <v>9890</v>
      </c>
    </row>
    <row r="147" spans="2:9" ht="12.75">
      <c r="B147" t="s">
        <v>78</v>
      </c>
      <c r="C147" s="1">
        <v>21</v>
      </c>
      <c r="D147" t="s">
        <v>45</v>
      </c>
      <c r="E147" t="s">
        <v>46</v>
      </c>
      <c r="F147" s="1">
        <f>ROUNDUP(C147/24,0)</f>
        <v>1</v>
      </c>
      <c r="G147" s="11">
        <v>6995</v>
      </c>
      <c r="H147" s="8">
        <f aca="true" t="shared" si="16" ref="H147:H153">G147*F147</f>
        <v>6995</v>
      </c>
      <c r="I147"/>
    </row>
    <row r="148" spans="4:9" ht="12.75">
      <c r="D148" t="s">
        <v>41</v>
      </c>
      <c r="E148" t="s">
        <v>42</v>
      </c>
      <c r="F148" s="1">
        <f>F147</f>
        <v>1</v>
      </c>
      <c r="G148" s="11">
        <v>0</v>
      </c>
      <c r="H148" s="8">
        <f t="shared" si="16"/>
        <v>0</v>
      </c>
      <c r="I148"/>
    </row>
    <row r="149" spans="2:8" ht="12.75">
      <c r="B149" s="4"/>
      <c r="C149" s="6"/>
      <c r="D149" t="s">
        <v>57</v>
      </c>
      <c r="E149" t="s">
        <v>58</v>
      </c>
      <c r="F149" s="1">
        <f>ROUNDUP(F147/8,0)</f>
        <v>1</v>
      </c>
      <c r="G149" s="12">
        <v>1895</v>
      </c>
      <c r="H149" s="8">
        <f t="shared" si="16"/>
        <v>1895</v>
      </c>
    </row>
    <row r="150" spans="4:8" ht="12.75">
      <c r="D150" t="s">
        <v>59</v>
      </c>
      <c r="E150" t="s">
        <v>60</v>
      </c>
      <c r="F150" s="1">
        <f>F147-F149</f>
        <v>0</v>
      </c>
      <c r="G150" s="12">
        <v>75</v>
      </c>
      <c r="H150" s="8">
        <f t="shared" si="16"/>
        <v>0</v>
      </c>
    </row>
    <row r="151" spans="4:9" ht="12.75">
      <c r="D151" t="s">
        <v>13</v>
      </c>
      <c r="E151" t="s">
        <v>14</v>
      </c>
      <c r="F151" s="1">
        <v>4</v>
      </c>
      <c r="G151" s="8">
        <v>500</v>
      </c>
      <c r="H151" s="8">
        <f t="shared" si="16"/>
        <v>2000</v>
      </c>
      <c r="I151" s="5"/>
    </row>
    <row r="152" spans="2:9" s="4" customFormat="1" ht="12.75">
      <c r="B152"/>
      <c r="C152" s="1"/>
      <c r="D152" t="s">
        <v>11</v>
      </c>
      <c r="E152" t="s">
        <v>53</v>
      </c>
      <c r="F152" s="1">
        <v>0</v>
      </c>
      <c r="G152" s="8">
        <v>995</v>
      </c>
      <c r="H152" s="8">
        <f t="shared" si="16"/>
        <v>0</v>
      </c>
      <c r="I152"/>
    </row>
    <row r="153" spans="4:9" ht="12.75">
      <c r="D153" t="s">
        <v>43</v>
      </c>
      <c r="E153" t="s">
        <v>44</v>
      </c>
      <c r="F153" s="1">
        <f>F147</f>
        <v>1</v>
      </c>
      <c r="G153" s="11">
        <v>0</v>
      </c>
      <c r="H153" s="8">
        <f t="shared" si="16"/>
        <v>0</v>
      </c>
      <c r="I153"/>
    </row>
    <row r="154" spans="7:9" ht="12.75">
      <c r="G154" s="3"/>
      <c r="H154"/>
      <c r="I154" s="5">
        <f>SUM(H147:H153)</f>
        <v>10890</v>
      </c>
    </row>
    <row r="155" spans="1:8" ht="12.75">
      <c r="A155" s="4" t="s">
        <v>105</v>
      </c>
      <c r="C155" s="1">
        <v>48</v>
      </c>
      <c r="D155" t="s">
        <v>61</v>
      </c>
      <c r="E155" t="s">
        <v>62</v>
      </c>
      <c r="F155" s="1">
        <v>1</v>
      </c>
      <c r="G155" s="8">
        <v>9500</v>
      </c>
      <c r="H155" s="8">
        <f>SUM(F155*G155)</f>
        <v>9500</v>
      </c>
    </row>
    <row r="156" spans="4:8" ht="12.75">
      <c r="D156" t="s">
        <v>7</v>
      </c>
      <c r="E156" t="s">
        <v>8</v>
      </c>
      <c r="F156" s="1">
        <v>1</v>
      </c>
      <c r="G156" s="8">
        <v>0</v>
      </c>
      <c r="H156" s="8">
        <f aca="true" t="shared" si="17" ref="H156:H176">G156*F156</f>
        <v>0</v>
      </c>
    </row>
    <row r="157" spans="4:8" ht="12.75">
      <c r="D157" t="s">
        <v>9</v>
      </c>
      <c r="E157" t="s">
        <v>10</v>
      </c>
      <c r="F157" s="1">
        <v>1</v>
      </c>
      <c r="G157" s="8">
        <v>28000</v>
      </c>
      <c r="H157" s="8">
        <f t="shared" si="17"/>
        <v>28000</v>
      </c>
    </row>
    <row r="158" spans="4:8" ht="12.75">
      <c r="D158" t="s">
        <v>15</v>
      </c>
      <c r="E158" t="s">
        <v>16</v>
      </c>
      <c r="F158" s="1">
        <v>1</v>
      </c>
      <c r="G158" s="8">
        <v>20000</v>
      </c>
      <c r="H158" s="8">
        <f t="shared" si="17"/>
        <v>20000</v>
      </c>
    </row>
    <row r="159" spans="4:8" ht="12.75">
      <c r="D159" t="s">
        <v>17</v>
      </c>
      <c r="E159" t="s">
        <v>18</v>
      </c>
      <c r="F159" s="1">
        <v>1</v>
      </c>
      <c r="G159" s="8">
        <v>0</v>
      </c>
      <c r="H159" s="8">
        <f t="shared" si="17"/>
        <v>0</v>
      </c>
    </row>
    <row r="160" spans="4:8" ht="12.75">
      <c r="D160" t="s">
        <v>19</v>
      </c>
      <c r="E160" t="s">
        <v>20</v>
      </c>
      <c r="F160" s="1">
        <v>3</v>
      </c>
      <c r="G160" s="8">
        <v>4000</v>
      </c>
      <c r="H160" s="8">
        <f t="shared" si="17"/>
        <v>12000</v>
      </c>
    </row>
    <row r="161" spans="4:8" ht="12.75">
      <c r="D161" t="s">
        <v>34</v>
      </c>
      <c r="E161" t="s">
        <v>35</v>
      </c>
      <c r="F161" s="1">
        <v>1</v>
      </c>
      <c r="G161" s="8">
        <v>15000</v>
      </c>
      <c r="H161" s="8">
        <f t="shared" si="17"/>
        <v>15000</v>
      </c>
    </row>
    <row r="162" spans="4:8" ht="12.75">
      <c r="D162" t="s">
        <v>17</v>
      </c>
      <c r="E162" t="s">
        <v>18</v>
      </c>
      <c r="F162" s="1">
        <v>1</v>
      </c>
      <c r="G162" s="8">
        <v>0</v>
      </c>
      <c r="H162" s="8">
        <f t="shared" si="17"/>
        <v>0</v>
      </c>
    </row>
    <row r="163" spans="4:8" ht="12.75">
      <c r="D163" t="s">
        <v>21</v>
      </c>
      <c r="E163" t="s">
        <v>22</v>
      </c>
      <c r="F163" s="1">
        <v>1</v>
      </c>
      <c r="G163" s="8">
        <v>15000</v>
      </c>
      <c r="H163" s="8">
        <f t="shared" si="17"/>
        <v>15000</v>
      </c>
    </row>
    <row r="164" spans="4:8" ht="12.75">
      <c r="D164" t="s">
        <v>13</v>
      </c>
      <c r="E164" t="s">
        <v>14</v>
      </c>
      <c r="F164" s="1">
        <f>F188</f>
        <v>23</v>
      </c>
      <c r="G164" s="8">
        <v>500</v>
      </c>
      <c r="H164" s="8">
        <f t="shared" si="17"/>
        <v>11500</v>
      </c>
    </row>
    <row r="165" spans="4:10" ht="12.75">
      <c r="D165" t="s">
        <v>11</v>
      </c>
      <c r="E165" t="s">
        <v>12</v>
      </c>
      <c r="F165" s="1">
        <v>2</v>
      </c>
      <c r="G165" s="8">
        <v>995</v>
      </c>
      <c r="H165" s="8">
        <f>G165*F165</f>
        <v>1990</v>
      </c>
      <c r="J165" t="s">
        <v>101</v>
      </c>
    </row>
    <row r="166" spans="4:8" ht="12.75">
      <c r="D166" t="s">
        <v>63</v>
      </c>
      <c r="E166" t="s">
        <v>64</v>
      </c>
      <c r="F166" s="1">
        <v>1</v>
      </c>
      <c r="G166" s="8">
        <v>495</v>
      </c>
      <c r="H166" s="8">
        <f t="shared" si="17"/>
        <v>495</v>
      </c>
    </row>
    <row r="167" spans="4:8" ht="12.75">
      <c r="D167" t="s">
        <v>23</v>
      </c>
      <c r="E167" t="s">
        <v>24</v>
      </c>
      <c r="F167" s="1">
        <v>2</v>
      </c>
      <c r="G167" s="8">
        <v>3000</v>
      </c>
      <c r="H167" s="8">
        <f t="shared" si="17"/>
        <v>6000</v>
      </c>
    </row>
    <row r="168" spans="4:8" ht="12.75">
      <c r="D168" t="s">
        <v>25</v>
      </c>
      <c r="E168" t="s">
        <v>26</v>
      </c>
      <c r="F168" s="1">
        <v>2</v>
      </c>
      <c r="G168" s="8">
        <v>0</v>
      </c>
      <c r="H168" s="8">
        <f t="shared" si="17"/>
        <v>0</v>
      </c>
    </row>
    <row r="169" spans="4:8" ht="12.75">
      <c r="D169" t="s">
        <v>27</v>
      </c>
      <c r="E169" t="s">
        <v>28</v>
      </c>
      <c r="F169" s="1">
        <v>1</v>
      </c>
      <c r="G169" s="8">
        <v>0</v>
      </c>
      <c r="H169" s="8">
        <f t="shared" si="17"/>
        <v>0</v>
      </c>
    </row>
    <row r="170" spans="4:8" ht="12.75">
      <c r="D170" t="s">
        <v>29</v>
      </c>
      <c r="E170" t="s">
        <v>28</v>
      </c>
      <c r="F170" s="1">
        <v>1</v>
      </c>
      <c r="G170" s="8">
        <v>0</v>
      </c>
      <c r="H170" s="8">
        <f t="shared" si="17"/>
        <v>0</v>
      </c>
    </row>
    <row r="171" spans="4:8" ht="12.75">
      <c r="D171" t="s">
        <v>30</v>
      </c>
      <c r="E171" t="s">
        <v>31</v>
      </c>
      <c r="F171" s="1">
        <v>1</v>
      </c>
      <c r="G171" s="8">
        <v>0</v>
      </c>
      <c r="H171" s="8">
        <f t="shared" si="17"/>
        <v>0</v>
      </c>
    </row>
    <row r="172" spans="4:8" ht="12.75">
      <c r="D172" t="s">
        <v>32</v>
      </c>
      <c r="E172" t="s">
        <v>33</v>
      </c>
      <c r="F172" s="1">
        <v>2</v>
      </c>
      <c r="G172" s="8">
        <v>0</v>
      </c>
      <c r="H172" s="8">
        <f t="shared" si="17"/>
        <v>0</v>
      </c>
    </row>
    <row r="173" spans="3:9" s="4" customFormat="1" ht="12.75">
      <c r="C173" s="6"/>
      <c r="D173" t="s">
        <v>17</v>
      </c>
      <c r="E173" t="s">
        <v>18</v>
      </c>
      <c r="F173" s="1">
        <v>1</v>
      </c>
      <c r="G173" s="8">
        <v>0</v>
      </c>
      <c r="H173" s="8">
        <f t="shared" si="17"/>
        <v>0</v>
      </c>
      <c r="I173" s="8"/>
    </row>
    <row r="174" spans="4:8" ht="12.75">
      <c r="D174" t="s">
        <v>30</v>
      </c>
      <c r="E174" t="s">
        <v>31</v>
      </c>
      <c r="F174" s="1">
        <v>1</v>
      </c>
      <c r="G174" s="8">
        <v>0</v>
      </c>
      <c r="H174" s="8">
        <f t="shared" si="17"/>
        <v>0</v>
      </c>
    </row>
    <row r="175" spans="4:8" ht="12.75">
      <c r="D175" t="s">
        <v>36</v>
      </c>
      <c r="E175" t="s">
        <v>37</v>
      </c>
      <c r="F175" s="1">
        <v>1</v>
      </c>
      <c r="G175" s="8">
        <v>34995</v>
      </c>
      <c r="H175" s="8">
        <f t="shared" si="17"/>
        <v>34995</v>
      </c>
    </row>
    <row r="176" spans="4:8" ht="12.75">
      <c r="D176" t="s">
        <v>38</v>
      </c>
      <c r="E176" t="s">
        <v>39</v>
      </c>
      <c r="F176" s="1">
        <v>1</v>
      </c>
      <c r="G176" s="8">
        <v>0</v>
      </c>
      <c r="H176" s="8">
        <f t="shared" si="17"/>
        <v>0</v>
      </c>
    </row>
    <row r="177" ht="12.75">
      <c r="I177" s="8">
        <f>SUM(H155:H176)</f>
        <v>154480</v>
      </c>
    </row>
    <row r="178" spans="1:8" ht="12.75">
      <c r="A178" s="4" t="s">
        <v>106</v>
      </c>
      <c r="C178" s="1">
        <v>48</v>
      </c>
      <c r="D178" t="s">
        <v>61</v>
      </c>
      <c r="E178" t="s">
        <v>62</v>
      </c>
      <c r="F178" s="1">
        <v>1</v>
      </c>
      <c r="G178" s="8">
        <v>9500</v>
      </c>
      <c r="H178" s="8">
        <f>SUM(F178*G178)</f>
        <v>9500</v>
      </c>
    </row>
    <row r="179" spans="4:8" ht="12.75">
      <c r="D179" t="s">
        <v>7</v>
      </c>
      <c r="E179" t="s">
        <v>8</v>
      </c>
      <c r="F179" s="1">
        <v>1</v>
      </c>
      <c r="G179" s="8">
        <v>0</v>
      </c>
      <c r="H179" s="8">
        <f aca="true" t="shared" si="18" ref="H179:H199">G179*F179</f>
        <v>0</v>
      </c>
    </row>
    <row r="180" spans="4:8" ht="12.75">
      <c r="D180" t="s">
        <v>9</v>
      </c>
      <c r="E180" t="s">
        <v>10</v>
      </c>
      <c r="F180" s="1">
        <v>1</v>
      </c>
      <c r="G180" s="8">
        <v>28000</v>
      </c>
      <c r="H180" s="8">
        <f t="shared" si="18"/>
        <v>28000</v>
      </c>
    </row>
    <row r="181" spans="4:8" ht="12.75">
      <c r="D181" t="s">
        <v>15</v>
      </c>
      <c r="E181" t="s">
        <v>16</v>
      </c>
      <c r="F181" s="1">
        <v>1</v>
      </c>
      <c r="G181" s="8">
        <v>20000</v>
      </c>
      <c r="H181" s="8">
        <f t="shared" si="18"/>
        <v>20000</v>
      </c>
    </row>
    <row r="182" spans="4:8" ht="12.75">
      <c r="D182" t="s">
        <v>17</v>
      </c>
      <c r="E182" t="s">
        <v>18</v>
      </c>
      <c r="F182" s="1">
        <v>1</v>
      </c>
      <c r="G182" s="8">
        <v>0</v>
      </c>
      <c r="H182" s="8">
        <f t="shared" si="18"/>
        <v>0</v>
      </c>
    </row>
    <row r="183" spans="4:8" ht="12.75">
      <c r="D183" t="s">
        <v>19</v>
      </c>
      <c r="E183" t="s">
        <v>20</v>
      </c>
      <c r="F183" s="1">
        <v>3</v>
      </c>
      <c r="G183" s="8">
        <v>4000</v>
      </c>
      <c r="H183" s="8">
        <f t="shared" si="18"/>
        <v>12000</v>
      </c>
    </row>
    <row r="184" spans="4:8" ht="12.75">
      <c r="D184" t="s">
        <v>34</v>
      </c>
      <c r="E184" t="s">
        <v>35</v>
      </c>
      <c r="F184" s="1">
        <v>1</v>
      </c>
      <c r="G184" s="8">
        <v>15000</v>
      </c>
      <c r="H184" s="8">
        <f t="shared" si="18"/>
        <v>15000</v>
      </c>
    </row>
    <row r="185" spans="4:8" ht="12.75">
      <c r="D185" t="s">
        <v>17</v>
      </c>
      <c r="E185" t="s">
        <v>18</v>
      </c>
      <c r="F185" s="1">
        <v>1</v>
      </c>
      <c r="G185" s="8">
        <v>0</v>
      </c>
      <c r="H185" s="8">
        <f t="shared" si="18"/>
        <v>0</v>
      </c>
    </row>
    <row r="186" spans="4:8" ht="12.75">
      <c r="D186" t="s">
        <v>21</v>
      </c>
      <c r="E186" t="s">
        <v>22</v>
      </c>
      <c r="F186" s="1">
        <v>1</v>
      </c>
      <c r="G186" s="8">
        <v>15000</v>
      </c>
      <c r="H186" s="8">
        <f t="shared" si="18"/>
        <v>15000</v>
      </c>
    </row>
    <row r="187" spans="4:10" ht="12.75">
      <c r="D187" t="s">
        <v>11</v>
      </c>
      <c r="E187" t="s">
        <v>12</v>
      </c>
      <c r="F187" s="1">
        <v>2</v>
      </c>
      <c r="G187" s="8">
        <v>995</v>
      </c>
      <c r="H187" s="8">
        <f t="shared" si="18"/>
        <v>1990</v>
      </c>
      <c r="J187" t="s">
        <v>101</v>
      </c>
    </row>
    <row r="188" spans="4:8" ht="12.75">
      <c r="D188" t="s">
        <v>13</v>
      </c>
      <c r="E188" t="s">
        <v>14</v>
      </c>
      <c r="F188" s="1">
        <f>(SUMIF(D2:D153,(D7),F2:F153)+SUMIF(D2:D153,(D30),F2:F153))/2</f>
        <v>23</v>
      </c>
      <c r="G188" s="8">
        <v>500</v>
      </c>
      <c r="H188" s="8">
        <f t="shared" si="18"/>
        <v>11500</v>
      </c>
    </row>
    <row r="189" spans="4:8" ht="12.75">
      <c r="D189" t="s">
        <v>63</v>
      </c>
      <c r="E189" t="s">
        <v>64</v>
      </c>
      <c r="F189" s="1">
        <v>1</v>
      </c>
      <c r="G189" s="8">
        <v>495</v>
      </c>
      <c r="H189" s="8">
        <f t="shared" si="18"/>
        <v>495</v>
      </c>
    </row>
    <row r="190" spans="4:8" ht="12.75">
      <c r="D190" t="s">
        <v>23</v>
      </c>
      <c r="E190" t="s">
        <v>24</v>
      </c>
      <c r="F190" s="1">
        <v>2</v>
      </c>
      <c r="G190" s="8">
        <v>3000</v>
      </c>
      <c r="H190" s="8">
        <f t="shared" si="18"/>
        <v>6000</v>
      </c>
    </row>
    <row r="191" spans="4:8" ht="12.75">
      <c r="D191" t="s">
        <v>25</v>
      </c>
      <c r="E191" t="s">
        <v>26</v>
      </c>
      <c r="F191" s="1">
        <v>2</v>
      </c>
      <c r="G191" s="8">
        <v>0</v>
      </c>
      <c r="H191" s="8">
        <f t="shared" si="18"/>
        <v>0</v>
      </c>
    </row>
    <row r="192" spans="4:8" ht="12.75">
      <c r="D192" t="s">
        <v>27</v>
      </c>
      <c r="E192" t="s">
        <v>28</v>
      </c>
      <c r="F192" s="1">
        <v>1</v>
      </c>
      <c r="G192" s="8">
        <v>0</v>
      </c>
      <c r="H192" s="8">
        <f t="shared" si="18"/>
        <v>0</v>
      </c>
    </row>
    <row r="193" spans="4:8" ht="12.75">
      <c r="D193" t="s">
        <v>29</v>
      </c>
      <c r="E193" t="s">
        <v>28</v>
      </c>
      <c r="F193" s="1">
        <v>1</v>
      </c>
      <c r="G193" s="8">
        <v>0</v>
      </c>
      <c r="H193" s="8">
        <f t="shared" si="18"/>
        <v>0</v>
      </c>
    </row>
    <row r="194" spans="4:8" ht="12.75">
      <c r="D194" t="s">
        <v>30</v>
      </c>
      <c r="E194" t="s">
        <v>31</v>
      </c>
      <c r="F194" s="1">
        <v>1</v>
      </c>
      <c r="G194" s="8">
        <v>0</v>
      </c>
      <c r="H194" s="8">
        <f t="shared" si="18"/>
        <v>0</v>
      </c>
    </row>
    <row r="195" spans="4:8" ht="12.75">
      <c r="D195" t="s">
        <v>32</v>
      </c>
      <c r="E195" t="s">
        <v>33</v>
      </c>
      <c r="F195" s="1">
        <v>2</v>
      </c>
      <c r="G195" s="8">
        <v>0</v>
      </c>
      <c r="H195" s="8">
        <f t="shared" si="18"/>
        <v>0</v>
      </c>
    </row>
    <row r="196" spans="4:8" ht="12.75">
      <c r="D196" t="s">
        <v>17</v>
      </c>
      <c r="E196" t="s">
        <v>18</v>
      </c>
      <c r="F196" s="1">
        <v>1</v>
      </c>
      <c r="G196" s="8">
        <v>0</v>
      </c>
      <c r="H196" s="8">
        <f t="shared" si="18"/>
        <v>0</v>
      </c>
    </row>
    <row r="197" spans="4:8" ht="12.75">
      <c r="D197" t="s">
        <v>30</v>
      </c>
      <c r="E197" t="s">
        <v>31</v>
      </c>
      <c r="F197" s="1">
        <v>1</v>
      </c>
      <c r="G197" s="8">
        <v>0</v>
      </c>
      <c r="H197" s="8">
        <f t="shared" si="18"/>
        <v>0</v>
      </c>
    </row>
    <row r="198" spans="4:8" ht="12.75">
      <c r="D198" t="s">
        <v>36</v>
      </c>
      <c r="E198" t="s">
        <v>37</v>
      </c>
      <c r="F198" s="1">
        <v>1</v>
      </c>
      <c r="G198" s="8">
        <v>34995</v>
      </c>
      <c r="H198" s="8">
        <f t="shared" si="18"/>
        <v>34995</v>
      </c>
    </row>
    <row r="199" spans="4:8" ht="12.75">
      <c r="D199" t="s">
        <v>38</v>
      </c>
      <c r="E199" t="s">
        <v>39</v>
      </c>
      <c r="F199" s="1">
        <v>1</v>
      </c>
      <c r="G199" s="8">
        <v>0</v>
      </c>
      <c r="H199" s="8">
        <f t="shared" si="18"/>
        <v>0</v>
      </c>
    </row>
    <row r="200" ht="12.75">
      <c r="I200" s="8">
        <f>SUM(H178:H199)</f>
        <v>154480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2"/>
  <sheetViews>
    <sheetView zoomScale="75" zoomScaleNormal="75" workbookViewId="0" topLeftCell="A160">
      <selection activeCell="J189" sqref="J189"/>
    </sheetView>
  </sheetViews>
  <sheetFormatPr defaultColWidth="9.140625" defaultRowHeight="12.75"/>
  <cols>
    <col min="1" max="1" width="17.57421875" style="0" customWidth="1"/>
    <col min="2" max="2" width="13.00390625" style="0" customWidth="1"/>
    <col min="3" max="3" width="11.28125" style="1" customWidth="1"/>
    <col min="4" max="4" width="21.28125" style="0" customWidth="1"/>
    <col min="5" max="5" width="54.421875" style="0" customWidth="1"/>
    <col min="6" max="6" width="5.8515625" style="1" customWidth="1"/>
    <col min="7" max="8" width="11.28125" style="8" bestFit="1" customWidth="1"/>
    <col min="9" max="9" width="11.28125" style="8" customWidth="1"/>
    <col min="10" max="10" width="26.421875" style="0" customWidth="1"/>
  </cols>
  <sheetData>
    <row r="1" spans="1:10" ht="12.75">
      <c r="A1" t="s">
        <v>48</v>
      </c>
      <c r="B1" t="s">
        <v>49</v>
      </c>
      <c r="C1" s="1" t="s">
        <v>51</v>
      </c>
      <c r="D1" t="s">
        <v>3</v>
      </c>
      <c r="E1" t="s">
        <v>4</v>
      </c>
      <c r="F1" s="1" t="s">
        <v>79</v>
      </c>
      <c r="G1" s="10" t="s">
        <v>1</v>
      </c>
      <c r="H1" s="8" t="s">
        <v>5</v>
      </c>
      <c r="I1" s="8" t="s">
        <v>6</v>
      </c>
      <c r="J1" s="10" t="s">
        <v>100</v>
      </c>
    </row>
    <row r="2" spans="1:8" ht="12.75">
      <c r="A2" t="s">
        <v>47</v>
      </c>
      <c r="B2" t="s">
        <v>50</v>
      </c>
      <c r="C2" s="1">
        <v>301</v>
      </c>
      <c r="D2" t="s">
        <v>84</v>
      </c>
      <c r="E2" t="s">
        <v>128</v>
      </c>
      <c r="F2" s="1">
        <f>ROUNDUP(C2/48,0)</f>
        <v>7</v>
      </c>
      <c r="G2" s="11">
        <v>6995</v>
      </c>
      <c r="H2" s="8">
        <f aca="true" t="shared" si="0" ref="H2:H9">G2*F2</f>
        <v>48965</v>
      </c>
    </row>
    <row r="3" spans="4:8" ht="12.75">
      <c r="D3" t="s">
        <v>41</v>
      </c>
      <c r="E3" t="s">
        <v>42</v>
      </c>
      <c r="F3" s="1">
        <f>F2</f>
        <v>7</v>
      </c>
      <c r="G3" s="11">
        <v>0</v>
      </c>
      <c r="H3" s="8">
        <f t="shared" si="0"/>
        <v>0</v>
      </c>
    </row>
    <row r="4" spans="4:8" ht="12.75">
      <c r="D4" t="s">
        <v>52</v>
      </c>
      <c r="E4" s="20" t="s">
        <v>104</v>
      </c>
      <c r="F4" s="1">
        <v>1</v>
      </c>
      <c r="G4" s="8">
        <v>200</v>
      </c>
      <c r="H4" s="8">
        <f t="shared" si="0"/>
        <v>200</v>
      </c>
    </row>
    <row r="5" spans="4:11" ht="12.75">
      <c r="D5" t="s">
        <v>57</v>
      </c>
      <c r="E5" t="s">
        <v>58</v>
      </c>
      <c r="F5" s="1">
        <f>ROUNDUP(F2/6,0)</f>
        <v>2</v>
      </c>
      <c r="G5" s="12">
        <v>1895</v>
      </c>
      <c r="H5" s="8">
        <f t="shared" si="0"/>
        <v>3790</v>
      </c>
      <c r="K5">
        <f>F164</f>
        <v>23</v>
      </c>
    </row>
    <row r="6" spans="4:8" ht="12.75">
      <c r="D6" t="s">
        <v>59</v>
      </c>
      <c r="E6" t="s">
        <v>60</v>
      </c>
      <c r="F6" s="1">
        <f>F2-F5</f>
        <v>5</v>
      </c>
      <c r="G6" s="12">
        <v>75</v>
      </c>
      <c r="H6" s="8">
        <f t="shared" si="0"/>
        <v>375</v>
      </c>
    </row>
    <row r="7" spans="4:8" ht="12.75">
      <c r="D7" t="s">
        <v>13</v>
      </c>
      <c r="E7" t="s">
        <v>14</v>
      </c>
      <c r="F7" s="1">
        <v>2</v>
      </c>
      <c r="G7" s="8">
        <v>500</v>
      </c>
      <c r="H7" s="8">
        <f t="shared" si="0"/>
        <v>1000</v>
      </c>
    </row>
    <row r="8" spans="4:9" ht="12.75">
      <c r="D8" t="s">
        <v>11</v>
      </c>
      <c r="E8" t="s">
        <v>53</v>
      </c>
      <c r="F8" s="1">
        <v>0</v>
      </c>
      <c r="G8" s="8">
        <v>995</v>
      </c>
      <c r="H8" s="8">
        <f t="shared" si="0"/>
        <v>0</v>
      </c>
      <c r="I8" s="10"/>
    </row>
    <row r="9" spans="4:8" ht="12.75">
      <c r="D9" t="s">
        <v>43</v>
      </c>
      <c r="E9" t="s">
        <v>44</v>
      </c>
      <c r="F9" s="1">
        <f>F3</f>
        <v>7</v>
      </c>
      <c r="G9" s="11">
        <v>0</v>
      </c>
      <c r="H9" s="8">
        <f t="shared" si="0"/>
        <v>0</v>
      </c>
    </row>
    <row r="10" spans="7:9" ht="12.75">
      <c r="G10" s="11"/>
      <c r="I10" s="8">
        <f>SUM(H2:H9)</f>
        <v>54330</v>
      </c>
    </row>
    <row r="11" spans="1:8" ht="12.75">
      <c r="A11" t="s">
        <v>47</v>
      </c>
      <c r="B11" t="s">
        <v>54</v>
      </c>
      <c r="C11" s="1">
        <v>81</v>
      </c>
      <c r="D11" t="s">
        <v>84</v>
      </c>
      <c r="E11" t="s">
        <v>128</v>
      </c>
      <c r="F11" s="1">
        <f>ROUNDUP(C11/48,0)</f>
        <v>2</v>
      </c>
      <c r="G11" s="11">
        <v>6995</v>
      </c>
      <c r="H11" s="8">
        <f aca="true" t="shared" si="1" ref="H11:H17">G11*F11</f>
        <v>13990</v>
      </c>
    </row>
    <row r="12" spans="4:8" ht="12.75">
      <c r="D12" t="s">
        <v>41</v>
      </c>
      <c r="E12" t="s">
        <v>42</v>
      </c>
      <c r="F12" s="1">
        <f>F11</f>
        <v>2</v>
      </c>
      <c r="G12" s="11">
        <v>0</v>
      </c>
      <c r="H12" s="8">
        <f t="shared" si="1"/>
        <v>0</v>
      </c>
    </row>
    <row r="13" spans="4:8" ht="12.75">
      <c r="D13" t="s">
        <v>57</v>
      </c>
      <c r="E13" t="s">
        <v>58</v>
      </c>
      <c r="F13" s="1">
        <f>ROUNDUP(F11/6,0)</f>
        <v>1</v>
      </c>
      <c r="G13" s="12">
        <v>1895</v>
      </c>
      <c r="H13" s="8">
        <f t="shared" si="1"/>
        <v>1895</v>
      </c>
    </row>
    <row r="14" spans="4:8" ht="12.75">
      <c r="D14" t="s">
        <v>59</v>
      </c>
      <c r="E14" t="s">
        <v>60</v>
      </c>
      <c r="F14" s="1">
        <f>F11-F13</f>
        <v>1</v>
      </c>
      <c r="G14" s="12">
        <v>75</v>
      </c>
      <c r="H14" s="8">
        <f t="shared" si="1"/>
        <v>75</v>
      </c>
    </row>
    <row r="15" spans="4:8" ht="12.75">
      <c r="D15" t="s">
        <v>13</v>
      </c>
      <c r="E15" t="s">
        <v>14</v>
      </c>
      <c r="F15" s="1">
        <v>2</v>
      </c>
      <c r="G15" s="8">
        <v>500</v>
      </c>
      <c r="H15" s="8">
        <f t="shared" si="1"/>
        <v>1000</v>
      </c>
    </row>
    <row r="16" spans="4:9" ht="12.75">
      <c r="D16" t="s">
        <v>11</v>
      </c>
      <c r="E16" t="s">
        <v>53</v>
      </c>
      <c r="F16" s="1">
        <v>0</v>
      </c>
      <c r="G16" s="8">
        <v>995</v>
      </c>
      <c r="H16" s="8">
        <f t="shared" si="1"/>
        <v>0</v>
      </c>
      <c r="I16" s="10"/>
    </row>
    <row r="17" spans="4:8" ht="12.75">
      <c r="D17" t="s">
        <v>43</v>
      </c>
      <c r="E17" t="s">
        <v>44</v>
      </c>
      <c r="F17" s="1">
        <f>F12</f>
        <v>2</v>
      </c>
      <c r="G17" s="11">
        <v>0</v>
      </c>
      <c r="H17" s="8">
        <f t="shared" si="1"/>
        <v>0</v>
      </c>
    </row>
    <row r="18" spans="7:9" ht="12.75">
      <c r="G18" s="11"/>
      <c r="I18" s="8">
        <f>SUM(H11:H17)</f>
        <v>16960</v>
      </c>
    </row>
    <row r="19" spans="2:8" ht="12.75">
      <c r="B19" t="s">
        <v>55</v>
      </c>
      <c r="C19" s="1">
        <v>92</v>
      </c>
      <c r="D19" t="s">
        <v>84</v>
      </c>
      <c r="E19" t="s">
        <v>128</v>
      </c>
      <c r="F19" s="1">
        <f>ROUNDUP(C19/48,0)</f>
        <v>2</v>
      </c>
      <c r="G19" s="11">
        <v>6995</v>
      </c>
      <c r="H19" s="8">
        <f aca="true" t="shared" si="2" ref="H19:H25">G19*F19</f>
        <v>13990</v>
      </c>
    </row>
    <row r="20" spans="4:8" ht="12.75">
      <c r="D20" t="s">
        <v>41</v>
      </c>
      <c r="E20" t="s">
        <v>42</v>
      </c>
      <c r="F20" s="1">
        <f>F19</f>
        <v>2</v>
      </c>
      <c r="G20" s="11">
        <v>0</v>
      </c>
      <c r="H20" s="8">
        <f t="shared" si="2"/>
        <v>0</v>
      </c>
    </row>
    <row r="21" spans="4:8" ht="12.75">
      <c r="D21" t="s">
        <v>57</v>
      </c>
      <c r="E21" t="s">
        <v>58</v>
      </c>
      <c r="F21" s="1">
        <f>ROUNDUP(F19/6,0)</f>
        <v>1</v>
      </c>
      <c r="G21" s="12">
        <v>1895</v>
      </c>
      <c r="H21" s="8">
        <f t="shared" si="2"/>
        <v>1895</v>
      </c>
    </row>
    <row r="22" spans="4:8" ht="12.75">
      <c r="D22" t="s">
        <v>59</v>
      </c>
      <c r="E22" t="s">
        <v>60</v>
      </c>
      <c r="F22" s="1">
        <f>F19-F21</f>
        <v>1</v>
      </c>
      <c r="G22" s="12">
        <v>75</v>
      </c>
      <c r="H22" s="8">
        <f t="shared" si="2"/>
        <v>75</v>
      </c>
    </row>
    <row r="23" spans="4:8" ht="12.75">
      <c r="D23" t="s">
        <v>13</v>
      </c>
      <c r="E23" t="s">
        <v>14</v>
      </c>
      <c r="F23" s="1">
        <v>2</v>
      </c>
      <c r="G23" s="8">
        <v>500</v>
      </c>
      <c r="H23" s="8">
        <f t="shared" si="2"/>
        <v>1000</v>
      </c>
    </row>
    <row r="24" spans="4:9" ht="12.75">
      <c r="D24" t="s">
        <v>11</v>
      </c>
      <c r="E24" t="s">
        <v>53</v>
      </c>
      <c r="F24" s="1">
        <v>0</v>
      </c>
      <c r="G24" s="8">
        <v>995</v>
      </c>
      <c r="H24" s="8">
        <f t="shared" si="2"/>
        <v>0</v>
      </c>
      <c r="I24" s="10"/>
    </row>
    <row r="25" spans="4:8" ht="12.75">
      <c r="D25" t="s">
        <v>43</v>
      </c>
      <c r="E25" t="s">
        <v>44</v>
      </c>
      <c r="F25" s="1">
        <f>F20</f>
        <v>2</v>
      </c>
      <c r="G25" s="11">
        <v>0</v>
      </c>
      <c r="H25" s="8">
        <f t="shared" si="2"/>
        <v>0</v>
      </c>
    </row>
    <row r="26" spans="7:9" ht="12.75">
      <c r="G26" s="11"/>
      <c r="I26" s="8">
        <f>SUM(H19:H25)</f>
        <v>16960</v>
      </c>
    </row>
    <row r="27" spans="2:8" ht="12.75">
      <c r="B27" s="5" t="s">
        <v>56</v>
      </c>
      <c r="C27" s="1">
        <v>178</v>
      </c>
      <c r="D27" t="s">
        <v>61</v>
      </c>
      <c r="E27" t="s">
        <v>62</v>
      </c>
      <c r="F27" s="1">
        <v>1</v>
      </c>
      <c r="G27" s="8">
        <v>9500</v>
      </c>
      <c r="H27" s="8">
        <f>SUM(F27*G27)</f>
        <v>9500</v>
      </c>
    </row>
    <row r="28" spans="4:8" ht="12.75">
      <c r="D28" t="s">
        <v>7</v>
      </c>
      <c r="E28" t="s">
        <v>8</v>
      </c>
      <c r="F28" s="1">
        <v>1</v>
      </c>
      <c r="G28" s="8">
        <v>0</v>
      </c>
      <c r="H28" s="8">
        <f aca="true" t="shared" si="3" ref="H28:H41">G28*F28</f>
        <v>0</v>
      </c>
    </row>
    <row r="29" spans="4:8" ht="12.75">
      <c r="D29" t="s">
        <v>107</v>
      </c>
      <c r="E29" t="s">
        <v>108</v>
      </c>
      <c r="F29" s="1">
        <v>1</v>
      </c>
      <c r="G29" s="8">
        <v>33000</v>
      </c>
      <c r="H29" s="8">
        <f t="shared" si="3"/>
        <v>33000</v>
      </c>
    </row>
    <row r="30" spans="4:8" ht="12.75">
      <c r="D30" t="s">
        <v>109</v>
      </c>
      <c r="E30" t="s">
        <v>110</v>
      </c>
      <c r="F30" s="1">
        <v>8</v>
      </c>
      <c r="G30" s="8">
        <v>500</v>
      </c>
      <c r="H30" s="8">
        <f t="shared" si="3"/>
        <v>4000</v>
      </c>
    </row>
    <row r="31" spans="4:8" ht="12.75">
      <c r="D31" t="s">
        <v>111</v>
      </c>
      <c r="E31" t="s">
        <v>112</v>
      </c>
      <c r="F31" s="1">
        <v>0</v>
      </c>
      <c r="G31" s="8">
        <v>995</v>
      </c>
      <c r="H31" s="8">
        <f t="shared" si="3"/>
        <v>0</v>
      </c>
    </row>
    <row r="32" spans="4:8" ht="12.75">
      <c r="D32" t="s">
        <v>21</v>
      </c>
      <c r="E32" t="s">
        <v>22</v>
      </c>
      <c r="F32" s="1">
        <f>ROUNDUP(C27/48,0)</f>
        <v>4</v>
      </c>
      <c r="G32" s="8">
        <v>15000</v>
      </c>
      <c r="H32" s="8">
        <f t="shared" si="3"/>
        <v>60000</v>
      </c>
    </row>
    <row r="33" spans="4:8" ht="12.75">
      <c r="D33" t="s">
        <v>63</v>
      </c>
      <c r="E33" t="s">
        <v>64</v>
      </c>
      <c r="F33" s="1">
        <v>1</v>
      </c>
      <c r="G33" s="8">
        <v>495</v>
      </c>
      <c r="H33" s="8">
        <f t="shared" si="3"/>
        <v>495</v>
      </c>
    </row>
    <row r="34" spans="4:8" ht="12.75">
      <c r="D34" t="s">
        <v>23</v>
      </c>
      <c r="E34" t="s">
        <v>24</v>
      </c>
      <c r="F34" s="1">
        <v>2</v>
      </c>
      <c r="G34" s="8">
        <v>3000</v>
      </c>
      <c r="H34" s="8">
        <f t="shared" si="3"/>
        <v>6000</v>
      </c>
    </row>
    <row r="35" spans="4:8" ht="12.75">
      <c r="D35" t="s">
        <v>25</v>
      </c>
      <c r="E35" t="s">
        <v>26</v>
      </c>
      <c r="F35" s="1">
        <v>2</v>
      </c>
      <c r="G35" s="8">
        <v>0</v>
      </c>
      <c r="H35" s="8">
        <f t="shared" si="3"/>
        <v>0</v>
      </c>
    </row>
    <row r="36" spans="4:8" ht="12.75">
      <c r="D36" t="s">
        <v>27</v>
      </c>
      <c r="E36" t="s">
        <v>28</v>
      </c>
      <c r="F36" s="1">
        <v>1</v>
      </c>
      <c r="G36" s="8">
        <v>0</v>
      </c>
      <c r="H36" s="8">
        <f t="shared" si="3"/>
        <v>0</v>
      </c>
    </row>
    <row r="37" spans="4:8" ht="12.75">
      <c r="D37" t="s">
        <v>29</v>
      </c>
      <c r="E37" t="s">
        <v>28</v>
      </c>
      <c r="F37" s="1">
        <v>1</v>
      </c>
      <c r="G37" s="8">
        <v>0</v>
      </c>
      <c r="H37" s="8">
        <f t="shared" si="3"/>
        <v>0</v>
      </c>
    </row>
    <row r="38" spans="4:8" ht="12.75">
      <c r="D38" t="s">
        <v>30</v>
      </c>
      <c r="E38" t="s">
        <v>31</v>
      </c>
      <c r="F38" s="1">
        <v>1</v>
      </c>
      <c r="G38" s="8">
        <v>0</v>
      </c>
      <c r="H38" s="8">
        <f t="shared" si="3"/>
        <v>0</v>
      </c>
    </row>
    <row r="39" spans="4:8" ht="12.75">
      <c r="D39" t="s">
        <v>32</v>
      </c>
      <c r="E39" t="s">
        <v>33</v>
      </c>
      <c r="F39" s="1">
        <v>2</v>
      </c>
      <c r="G39" s="8">
        <v>0</v>
      </c>
      <c r="H39" s="8">
        <f t="shared" si="3"/>
        <v>0</v>
      </c>
    </row>
    <row r="40" spans="4:8" ht="12.75">
      <c r="D40" t="s">
        <v>17</v>
      </c>
      <c r="E40" t="s">
        <v>18</v>
      </c>
      <c r="F40" s="1">
        <v>1</v>
      </c>
      <c r="G40" s="8">
        <v>0</v>
      </c>
      <c r="H40" s="8">
        <f t="shared" si="3"/>
        <v>0</v>
      </c>
    </row>
    <row r="41" spans="4:8" ht="12.75">
      <c r="D41" t="s">
        <v>30</v>
      </c>
      <c r="E41" t="s">
        <v>31</v>
      </c>
      <c r="F41" s="1">
        <v>1</v>
      </c>
      <c r="G41" s="8">
        <v>0</v>
      </c>
      <c r="H41" s="8">
        <f t="shared" si="3"/>
        <v>0</v>
      </c>
    </row>
    <row r="42" ht="12.75">
      <c r="I42" s="8">
        <f>SUM(H27:H41)</f>
        <v>112995</v>
      </c>
    </row>
    <row r="43" spans="1:8" ht="12.75">
      <c r="A43" t="s">
        <v>65</v>
      </c>
      <c r="B43" t="s">
        <v>66</v>
      </c>
      <c r="C43" s="1">
        <v>200</v>
      </c>
      <c r="D43" t="s">
        <v>84</v>
      </c>
      <c r="E43" t="s">
        <v>128</v>
      </c>
      <c r="F43" s="1">
        <f>ROUNDUP(C43/48,0)</f>
        <v>5</v>
      </c>
      <c r="G43" s="11">
        <v>6995</v>
      </c>
      <c r="H43" s="8">
        <f aca="true" t="shared" si="4" ref="H43:H50">G43*F43</f>
        <v>34975</v>
      </c>
    </row>
    <row r="44" spans="4:8" ht="12.75">
      <c r="D44" t="s">
        <v>41</v>
      </c>
      <c r="E44" t="s">
        <v>42</v>
      </c>
      <c r="F44" s="1">
        <f>F43</f>
        <v>5</v>
      </c>
      <c r="G44" s="11">
        <v>0</v>
      </c>
      <c r="H44" s="8">
        <f t="shared" si="4"/>
        <v>0</v>
      </c>
    </row>
    <row r="45" spans="4:8" ht="12.75">
      <c r="D45" t="s">
        <v>52</v>
      </c>
      <c r="E45" s="20" t="s">
        <v>104</v>
      </c>
      <c r="F45" s="1">
        <v>1</v>
      </c>
      <c r="G45" s="8">
        <v>200</v>
      </c>
      <c r="H45" s="8">
        <f t="shared" si="4"/>
        <v>200</v>
      </c>
    </row>
    <row r="46" spans="4:8" ht="12.75">
      <c r="D46" t="s">
        <v>57</v>
      </c>
      <c r="E46" t="s">
        <v>58</v>
      </c>
      <c r="F46" s="1">
        <f>ROUNDUP(F43/6,0)</f>
        <v>1</v>
      </c>
      <c r="G46" s="12">
        <v>1895</v>
      </c>
      <c r="H46" s="8">
        <f t="shared" si="4"/>
        <v>1895</v>
      </c>
    </row>
    <row r="47" spans="4:8" ht="12.75">
      <c r="D47" t="s">
        <v>59</v>
      </c>
      <c r="E47" t="s">
        <v>60</v>
      </c>
      <c r="F47" s="1">
        <f>F43-F46</f>
        <v>4</v>
      </c>
      <c r="G47" s="12">
        <v>75</v>
      </c>
      <c r="H47" s="8">
        <f t="shared" si="4"/>
        <v>300</v>
      </c>
    </row>
    <row r="48" spans="4:8" ht="12.75">
      <c r="D48" t="s">
        <v>13</v>
      </c>
      <c r="E48" t="s">
        <v>14</v>
      </c>
      <c r="F48" s="1">
        <v>2</v>
      </c>
      <c r="G48" s="8">
        <v>500</v>
      </c>
      <c r="H48" s="8">
        <f t="shared" si="4"/>
        <v>1000</v>
      </c>
    </row>
    <row r="49" spans="4:9" ht="12.75">
      <c r="D49" t="s">
        <v>11</v>
      </c>
      <c r="E49" t="s">
        <v>53</v>
      </c>
      <c r="F49" s="1">
        <v>0</v>
      </c>
      <c r="G49" s="8">
        <v>995</v>
      </c>
      <c r="H49" s="8">
        <f t="shared" si="4"/>
        <v>0</v>
      </c>
      <c r="I49" s="10"/>
    </row>
    <row r="50" spans="4:8" ht="12.75">
      <c r="D50" t="s">
        <v>43</v>
      </c>
      <c r="E50" t="s">
        <v>44</v>
      </c>
      <c r="F50" s="1">
        <f>F44</f>
        <v>5</v>
      </c>
      <c r="G50" s="11">
        <v>0</v>
      </c>
      <c r="H50" s="8">
        <f t="shared" si="4"/>
        <v>0</v>
      </c>
    </row>
    <row r="51" spans="7:9" ht="12.75">
      <c r="G51" s="11"/>
      <c r="I51" s="8">
        <f>SUM(H43:H50)</f>
        <v>38370</v>
      </c>
    </row>
    <row r="52" spans="2:9" s="4" customFormat="1" ht="12.75">
      <c r="B52" s="9" t="s">
        <v>67</v>
      </c>
      <c r="C52" s="1">
        <v>141</v>
      </c>
      <c r="D52" t="s">
        <v>84</v>
      </c>
      <c r="E52" t="s">
        <v>128</v>
      </c>
      <c r="F52" s="1">
        <f>ROUNDUP(C52/48,0)</f>
        <v>3</v>
      </c>
      <c r="G52" s="11">
        <v>6995</v>
      </c>
      <c r="H52" s="8">
        <f aca="true" t="shared" si="5" ref="H52:H59">G52*F52</f>
        <v>20985</v>
      </c>
      <c r="I52" s="8"/>
    </row>
    <row r="53" spans="4:8" ht="12.75">
      <c r="D53" t="s">
        <v>41</v>
      </c>
      <c r="E53" t="s">
        <v>42</v>
      </c>
      <c r="F53" s="1">
        <f>F52</f>
        <v>3</v>
      </c>
      <c r="G53" s="11">
        <v>0</v>
      </c>
      <c r="H53" s="8">
        <f t="shared" si="5"/>
        <v>0</v>
      </c>
    </row>
    <row r="54" spans="4:8" ht="12.75">
      <c r="D54" t="s">
        <v>52</v>
      </c>
      <c r="E54" s="20" t="s">
        <v>104</v>
      </c>
      <c r="F54" s="1">
        <v>1</v>
      </c>
      <c r="G54" s="8">
        <v>200</v>
      </c>
      <c r="H54" s="8">
        <f t="shared" si="5"/>
        <v>200</v>
      </c>
    </row>
    <row r="55" spans="4:8" ht="12.75">
      <c r="D55" t="s">
        <v>57</v>
      </c>
      <c r="E55" t="s">
        <v>58</v>
      </c>
      <c r="F55" s="1">
        <f>ROUNDUP(F52/6,0)</f>
        <v>1</v>
      </c>
      <c r="G55" s="12">
        <v>1895</v>
      </c>
      <c r="H55" s="8">
        <f t="shared" si="5"/>
        <v>1895</v>
      </c>
    </row>
    <row r="56" spans="4:8" ht="12.75">
      <c r="D56" t="s">
        <v>59</v>
      </c>
      <c r="E56" t="s">
        <v>60</v>
      </c>
      <c r="F56" s="1">
        <f>F52-F55</f>
        <v>2</v>
      </c>
      <c r="G56" s="12">
        <v>75</v>
      </c>
      <c r="H56" s="8">
        <f t="shared" si="5"/>
        <v>150</v>
      </c>
    </row>
    <row r="57" spans="4:8" ht="12.75">
      <c r="D57" t="s">
        <v>13</v>
      </c>
      <c r="E57" t="s">
        <v>14</v>
      </c>
      <c r="F57" s="1">
        <v>2</v>
      </c>
      <c r="G57" s="8">
        <v>500</v>
      </c>
      <c r="H57" s="8">
        <f t="shared" si="5"/>
        <v>1000</v>
      </c>
    </row>
    <row r="58" spans="4:9" ht="12.75">
      <c r="D58" t="s">
        <v>11</v>
      </c>
      <c r="E58" t="s">
        <v>53</v>
      </c>
      <c r="F58" s="1">
        <v>0</v>
      </c>
      <c r="G58" s="8">
        <v>995</v>
      </c>
      <c r="H58" s="8">
        <f t="shared" si="5"/>
        <v>0</v>
      </c>
      <c r="I58" s="10"/>
    </row>
    <row r="59" spans="4:8" ht="12.75">
      <c r="D59" t="s">
        <v>43</v>
      </c>
      <c r="E59" t="s">
        <v>44</v>
      </c>
      <c r="F59" s="1">
        <f>F53</f>
        <v>3</v>
      </c>
      <c r="G59" s="11">
        <v>0</v>
      </c>
      <c r="H59" s="8">
        <f t="shared" si="5"/>
        <v>0</v>
      </c>
    </row>
    <row r="60" spans="3:9" s="4" customFormat="1" ht="12.75">
      <c r="C60" s="1"/>
      <c r="D60"/>
      <c r="E60"/>
      <c r="F60" s="1"/>
      <c r="G60" s="11"/>
      <c r="H60" s="8"/>
      <c r="I60" s="8">
        <f>SUM(H52:H59)</f>
        <v>24230</v>
      </c>
    </row>
    <row r="61" spans="2:8" ht="12.75">
      <c r="B61" s="9" t="s">
        <v>68</v>
      </c>
      <c r="C61" s="1">
        <v>168</v>
      </c>
      <c r="D61" t="s">
        <v>84</v>
      </c>
      <c r="E61" t="s">
        <v>128</v>
      </c>
      <c r="F61" s="1">
        <f>ROUNDUP(C61/48,0)</f>
        <v>4</v>
      </c>
      <c r="G61" s="11">
        <v>6995</v>
      </c>
      <c r="H61" s="8">
        <f aca="true" t="shared" si="6" ref="H61:H68">G61*F61</f>
        <v>27980</v>
      </c>
    </row>
    <row r="62" spans="4:8" ht="12.75">
      <c r="D62" t="s">
        <v>41</v>
      </c>
      <c r="E62" t="s">
        <v>42</v>
      </c>
      <c r="F62" s="1">
        <f>F61</f>
        <v>4</v>
      </c>
      <c r="G62" s="11">
        <v>0</v>
      </c>
      <c r="H62" s="8">
        <f t="shared" si="6"/>
        <v>0</v>
      </c>
    </row>
    <row r="63" spans="4:8" ht="12.75">
      <c r="D63" t="s">
        <v>52</v>
      </c>
      <c r="E63" s="20" t="s">
        <v>104</v>
      </c>
      <c r="F63" s="1">
        <v>1</v>
      </c>
      <c r="G63" s="8">
        <v>200</v>
      </c>
      <c r="H63" s="8">
        <f t="shared" si="6"/>
        <v>200</v>
      </c>
    </row>
    <row r="64" spans="4:8" ht="12.75">
      <c r="D64" t="s">
        <v>57</v>
      </c>
      <c r="E64" t="s">
        <v>58</v>
      </c>
      <c r="F64" s="1">
        <f>ROUNDUP(F61/6,0)</f>
        <v>1</v>
      </c>
      <c r="G64" s="12">
        <v>1895</v>
      </c>
      <c r="H64" s="8">
        <f t="shared" si="6"/>
        <v>1895</v>
      </c>
    </row>
    <row r="65" spans="4:8" ht="12.75">
      <c r="D65" t="s">
        <v>59</v>
      </c>
      <c r="E65" t="s">
        <v>60</v>
      </c>
      <c r="F65" s="1">
        <f>F61-F64</f>
        <v>3</v>
      </c>
      <c r="G65" s="12">
        <v>75</v>
      </c>
      <c r="H65" s="8">
        <f t="shared" si="6"/>
        <v>225</v>
      </c>
    </row>
    <row r="66" spans="4:8" ht="12.75">
      <c r="D66" t="s">
        <v>13</v>
      </c>
      <c r="E66" t="s">
        <v>14</v>
      </c>
      <c r="F66" s="1">
        <v>2</v>
      </c>
      <c r="G66" s="8">
        <v>500</v>
      </c>
      <c r="H66" s="8">
        <f t="shared" si="6"/>
        <v>1000</v>
      </c>
    </row>
    <row r="67" spans="4:9" ht="12.75">
      <c r="D67" t="s">
        <v>11</v>
      </c>
      <c r="E67" t="s">
        <v>53</v>
      </c>
      <c r="F67" s="1">
        <v>0</v>
      </c>
      <c r="G67" s="8">
        <v>995</v>
      </c>
      <c r="H67" s="8">
        <f t="shared" si="6"/>
        <v>0</v>
      </c>
      <c r="I67" s="10"/>
    </row>
    <row r="68" spans="4:8" ht="12.75">
      <c r="D68" t="s">
        <v>43</v>
      </c>
      <c r="E68" t="s">
        <v>44</v>
      </c>
      <c r="F68" s="1">
        <f>F62</f>
        <v>4</v>
      </c>
      <c r="G68" s="11">
        <v>0</v>
      </c>
      <c r="H68" s="8">
        <f t="shared" si="6"/>
        <v>0</v>
      </c>
    </row>
    <row r="69" spans="2:9" ht="12.75">
      <c r="B69" s="4"/>
      <c r="G69" s="11"/>
      <c r="I69" s="8">
        <f>SUM(H61:H68)</f>
        <v>31300</v>
      </c>
    </row>
    <row r="70" spans="2:8" ht="12.75">
      <c r="B70" s="9" t="s">
        <v>69</v>
      </c>
      <c r="C70" s="1">
        <v>246</v>
      </c>
      <c r="D70" t="s">
        <v>84</v>
      </c>
      <c r="E70" t="s">
        <v>128</v>
      </c>
      <c r="F70" s="1">
        <f>ROUNDUP(C70/48,0)</f>
        <v>6</v>
      </c>
      <c r="G70" s="11">
        <v>6995</v>
      </c>
      <c r="H70" s="8">
        <f aca="true" t="shared" si="7" ref="H70:H77">G70*F70</f>
        <v>41970</v>
      </c>
    </row>
    <row r="71" spans="4:8" ht="12.75">
      <c r="D71" t="s">
        <v>41</v>
      </c>
      <c r="E71" t="s">
        <v>42</v>
      </c>
      <c r="F71" s="1">
        <f>F70</f>
        <v>6</v>
      </c>
      <c r="G71" s="11">
        <v>0</v>
      </c>
      <c r="H71" s="8">
        <f t="shared" si="7"/>
        <v>0</v>
      </c>
    </row>
    <row r="72" spans="4:8" ht="12.75">
      <c r="D72" t="s">
        <v>52</v>
      </c>
      <c r="E72" s="20" t="s">
        <v>104</v>
      </c>
      <c r="F72" s="1">
        <v>1</v>
      </c>
      <c r="G72" s="8">
        <v>200</v>
      </c>
      <c r="H72" s="8">
        <f t="shared" si="7"/>
        <v>200</v>
      </c>
    </row>
    <row r="73" spans="4:8" ht="12.75">
      <c r="D73" t="s">
        <v>57</v>
      </c>
      <c r="E73" t="s">
        <v>58</v>
      </c>
      <c r="F73" s="1">
        <f>ROUNDUP(F70/6,0)</f>
        <v>1</v>
      </c>
      <c r="G73" s="12">
        <v>1895</v>
      </c>
      <c r="H73" s="8">
        <f t="shared" si="7"/>
        <v>1895</v>
      </c>
    </row>
    <row r="74" spans="4:8" ht="12.75">
      <c r="D74" t="s">
        <v>59</v>
      </c>
      <c r="E74" t="s">
        <v>60</v>
      </c>
      <c r="F74" s="1">
        <f>F70-F73</f>
        <v>5</v>
      </c>
      <c r="G74" s="12">
        <v>75</v>
      </c>
      <c r="H74" s="8">
        <f t="shared" si="7"/>
        <v>375</v>
      </c>
    </row>
    <row r="75" spans="4:8" ht="12.75">
      <c r="D75" t="s">
        <v>13</v>
      </c>
      <c r="E75" t="s">
        <v>14</v>
      </c>
      <c r="F75" s="1">
        <v>2</v>
      </c>
      <c r="G75" s="8">
        <v>500</v>
      </c>
      <c r="H75" s="8">
        <f t="shared" si="7"/>
        <v>1000</v>
      </c>
    </row>
    <row r="76" spans="4:9" ht="12.75">
      <c r="D76" t="s">
        <v>11</v>
      </c>
      <c r="E76" t="s">
        <v>53</v>
      </c>
      <c r="F76" s="1">
        <v>0</v>
      </c>
      <c r="G76" s="8">
        <v>995</v>
      </c>
      <c r="H76" s="8">
        <f t="shared" si="7"/>
        <v>0</v>
      </c>
      <c r="I76" s="10"/>
    </row>
    <row r="77" spans="2:9" s="4" customFormat="1" ht="12.75">
      <c r="B77"/>
      <c r="C77" s="1"/>
      <c r="D77" t="s">
        <v>43</v>
      </c>
      <c r="E77" t="s">
        <v>44</v>
      </c>
      <c r="F77" s="1">
        <f>F71</f>
        <v>6</v>
      </c>
      <c r="G77" s="11">
        <v>0</v>
      </c>
      <c r="H77" s="8">
        <f t="shared" si="7"/>
        <v>0</v>
      </c>
      <c r="I77" s="8"/>
    </row>
    <row r="78" spans="2:9" ht="12.75">
      <c r="B78" s="4"/>
      <c r="G78" s="11"/>
      <c r="I78" s="8">
        <f>SUM(H70:H77)</f>
        <v>45440</v>
      </c>
    </row>
    <row r="79" spans="2:8" ht="12.75">
      <c r="B79" s="9" t="s">
        <v>70</v>
      </c>
      <c r="C79" s="1">
        <v>183</v>
      </c>
      <c r="D79" t="s">
        <v>84</v>
      </c>
      <c r="E79" t="s">
        <v>128</v>
      </c>
      <c r="F79" s="1">
        <f>ROUNDUP(C79/48,0)</f>
        <v>4</v>
      </c>
      <c r="G79" s="11">
        <v>6995</v>
      </c>
      <c r="H79" s="8">
        <f aca="true" t="shared" si="8" ref="H79:H86">G79*F79</f>
        <v>27980</v>
      </c>
    </row>
    <row r="80" spans="4:8" ht="12.75">
      <c r="D80" t="s">
        <v>41</v>
      </c>
      <c r="E80" t="s">
        <v>42</v>
      </c>
      <c r="F80" s="1">
        <f>F79</f>
        <v>4</v>
      </c>
      <c r="G80" s="11">
        <v>0</v>
      </c>
      <c r="H80" s="8">
        <f t="shared" si="8"/>
        <v>0</v>
      </c>
    </row>
    <row r="81" spans="4:8" ht="12.75">
      <c r="D81" t="s">
        <v>52</v>
      </c>
      <c r="E81" s="20" t="s">
        <v>104</v>
      </c>
      <c r="F81" s="1">
        <v>1</v>
      </c>
      <c r="G81" s="8">
        <v>200</v>
      </c>
      <c r="H81" s="8">
        <f t="shared" si="8"/>
        <v>200</v>
      </c>
    </row>
    <row r="82" spans="4:8" ht="12.75">
      <c r="D82" t="s">
        <v>57</v>
      </c>
      <c r="E82" t="s">
        <v>58</v>
      </c>
      <c r="F82" s="1">
        <f>ROUNDUP(F79/6,0)</f>
        <v>1</v>
      </c>
      <c r="G82" s="12">
        <v>1895</v>
      </c>
      <c r="H82" s="8">
        <f t="shared" si="8"/>
        <v>1895</v>
      </c>
    </row>
    <row r="83" spans="4:8" ht="12.75">
      <c r="D83" t="s">
        <v>59</v>
      </c>
      <c r="E83" t="s">
        <v>60</v>
      </c>
      <c r="F83" s="1">
        <f>F79-F82</f>
        <v>3</v>
      </c>
      <c r="G83" s="12">
        <v>75</v>
      </c>
      <c r="H83" s="8">
        <f t="shared" si="8"/>
        <v>225</v>
      </c>
    </row>
    <row r="84" spans="4:8" ht="12.75">
      <c r="D84" t="s">
        <v>13</v>
      </c>
      <c r="E84" t="s">
        <v>14</v>
      </c>
      <c r="F84" s="1">
        <v>2</v>
      </c>
      <c r="G84" s="8">
        <v>500</v>
      </c>
      <c r="H84" s="8">
        <f t="shared" si="8"/>
        <v>1000</v>
      </c>
    </row>
    <row r="85" spans="2:9" s="4" customFormat="1" ht="12.75">
      <c r="B85"/>
      <c r="C85" s="1"/>
      <c r="D85" t="s">
        <v>11</v>
      </c>
      <c r="E85" t="s">
        <v>53</v>
      </c>
      <c r="F85" s="1">
        <v>0</v>
      </c>
      <c r="G85" s="8">
        <v>995</v>
      </c>
      <c r="H85" s="8">
        <f t="shared" si="8"/>
        <v>0</v>
      </c>
      <c r="I85" s="10"/>
    </row>
    <row r="86" spans="4:8" ht="12.75">
      <c r="D86" t="s">
        <v>43</v>
      </c>
      <c r="E86" t="s">
        <v>44</v>
      </c>
      <c r="F86" s="1">
        <f>F80</f>
        <v>4</v>
      </c>
      <c r="G86" s="11">
        <v>0</v>
      </c>
      <c r="H86" s="8">
        <f t="shared" si="8"/>
        <v>0</v>
      </c>
    </row>
    <row r="87" spans="2:9" ht="12.75">
      <c r="B87" s="4"/>
      <c r="G87" s="11"/>
      <c r="I87" s="8">
        <f>SUM(H79:H86)</f>
        <v>31300</v>
      </c>
    </row>
    <row r="88" spans="2:8" ht="12.75">
      <c r="B88" s="9" t="s">
        <v>119</v>
      </c>
      <c r="C88" s="1">
        <v>161</v>
      </c>
      <c r="D88" t="s">
        <v>84</v>
      </c>
      <c r="E88" t="s">
        <v>128</v>
      </c>
      <c r="F88" s="1">
        <f>ROUNDUP(C88/48,0)</f>
        <v>4</v>
      </c>
      <c r="G88" s="11">
        <v>6995</v>
      </c>
      <c r="H88" s="8">
        <f aca="true" t="shared" si="9" ref="H88:H95">G88*F88</f>
        <v>27980</v>
      </c>
    </row>
    <row r="89" spans="4:8" ht="12.75">
      <c r="D89" t="s">
        <v>41</v>
      </c>
      <c r="E89" t="s">
        <v>42</v>
      </c>
      <c r="F89" s="1">
        <f>F88</f>
        <v>4</v>
      </c>
      <c r="G89" s="11">
        <v>0</v>
      </c>
      <c r="H89" s="8">
        <f t="shared" si="9"/>
        <v>0</v>
      </c>
    </row>
    <row r="90" spans="4:8" ht="12.75">
      <c r="D90" t="s">
        <v>52</v>
      </c>
      <c r="E90" s="20" t="s">
        <v>104</v>
      </c>
      <c r="F90" s="1">
        <v>1</v>
      </c>
      <c r="G90" s="8">
        <v>200</v>
      </c>
      <c r="H90" s="8">
        <f t="shared" si="9"/>
        <v>200</v>
      </c>
    </row>
    <row r="91" spans="4:8" ht="12.75">
      <c r="D91" t="s">
        <v>57</v>
      </c>
      <c r="E91" t="s">
        <v>58</v>
      </c>
      <c r="F91" s="1">
        <f>ROUNDUP(F88/6,0)</f>
        <v>1</v>
      </c>
      <c r="G91" s="12">
        <v>1895</v>
      </c>
      <c r="H91" s="8">
        <f t="shared" si="9"/>
        <v>1895</v>
      </c>
    </row>
    <row r="92" spans="4:8" ht="12.75">
      <c r="D92" t="s">
        <v>59</v>
      </c>
      <c r="E92" t="s">
        <v>60</v>
      </c>
      <c r="F92" s="1">
        <f>F88-F91</f>
        <v>3</v>
      </c>
      <c r="G92" s="12">
        <v>75</v>
      </c>
      <c r="H92" s="8">
        <f t="shared" si="9"/>
        <v>225</v>
      </c>
    </row>
    <row r="93" spans="4:8" ht="12.75">
      <c r="D93" t="s">
        <v>13</v>
      </c>
      <c r="E93" t="s">
        <v>14</v>
      </c>
      <c r="F93" s="1">
        <v>2</v>
      </c>
      <c r="G93" s="8">
        <v>500</v>
      </c>
      <c r="H93" s="8">
        <f t="shared" si="9"/>
        <v>1000</v>
      </c>
    </row>
    <row r="94" spans="2:9" s="4" customFormat="1" ht="12.75">
      <c r="B94"/>
      <c r="C94" s="1"/>
      <c r="D94" t="s">
        <v>11</v>
      </c>
      <c r="E94" t="s">
        <v>53</v>
      </c>
      <c r="F94" s="1">
        <v>0</v>
      </c>
      <c r="G94" s="8">
        <v>995</v>
      </c>
      <c r="H94" s="8">
        <f t="shared" si="9"/>
        <v>0</v>
      </c>
      <c r="I94" s="10"/>
    </row>
    <row r="95" spans="4:8" ht="12.75">
      <c r="D95" t="s">
        <v>43</v>
      </c>
      <c r="E95" t="s">
        <v>44</v>
      </c>
      <c r="F95" s="1">
        <f>F89</f>
        <v>4</v>
      </c>
      <c r="G95" s="11">
        <v>0</v>
      </c>
      <c r="H95" s="8">
        <f t="shared" si="9"/>
        <v>0</v>
      </c>
    </row>
    <row r="96" spans="2:9" ht="12.75">
      <c r="B96" s="4"/>
      <c r="G96" s="11"/>
      <c r="I96" s="8">
        <f>SUM(H88:H95)</f>
        <v>31300</v>
      </c>
    </row>
    <row r="97" spans="2:8" ht="12.75">
      <c r="B97" s="9" t="s">
        <v>71</v>
      </c>
      <c r="C97" s="1">
        <v>196</v>
      </c>
      <c r="D97" t="s">
        <v>84</v>
      </c>
      <c r="E97" t="s">
        <v>128</v>
      </c>
      <c r="F97" s="1">
        <f>ROUNDUP(C97/48,0)</f>
        <v>5</v>
      </c>
      <c r="G97" s="11">
        <v>6995</v>
      </c>
      <c r="H97" s="8">
        <f aca="true" t="shared" si="10" ref="H97:H104">G97*F97</f>
        <v>34975</v>
      </c>
    </row>
    <row r="98" spans="4:8" ht="12.75">
      <c r="D98" t="s">
        <v>41</v>
      </c>
      <c r="E98" t="s">
        <v>42</v>
      </c>
      <c r="F98" s="1">
        <f>F97</f>
        <v>5</v>
      </c>
      <c r="G98" s="11">
        <v>0</v>
      </c>
      <c r="H98" s="8">
        <f t="shared" si="10"/>
        <v>0</v>
      </c>
    </row>
    <row r="99" spans="4:8" ht="12.75">
      <c r="D99" t="s">
        <v>52</v>
      </c>
      <c r="E99" s="20" t="s">
        <v>104</v>
      </c>
      <c r="F99" s="1">
        <v>1</v>
      </c>
      <c r="G99" s="8">
        <v>200</v>
      </c>
      <c r="H99" s="8">
        <f t="shared" si="10"/>
        <v>200</v>
      </c>
    </row>
    <row r="100" spans="4:8" ht="12.75">
      <c r="D100" t="s">
        <v>57</v>
      </c>
      <c r="E100" t="s">
        <v>58</v>
      </c>
      <c r="F100" s="1">
        <f>ROUNDUP(F97/6,0)</f>
        <v>1</v>
      </c>
      <c r="G100" s="12">
        <v>1895</v>
      </c>
      <c r="H100" s="8">
        <f t="shared" si="10"/>
        <v>1895</v>
      </c>
    </row>
    <row r="101" spans="4:8" ht="12.75">
      <c r="D101" t="s">
        <v>59</v>
      </c>
      <c r="E101" t="s">
        <v>60</v>
      </c>
      <c r="F101" s="1">
        <f>F97-F100</f>
        <v>4</v>
      </c>
      <c r="G101" s="12">
        <v>75</v>
      </c>
      <c r="H101" s="8">
        <f t="shared" si="10"/>
        <v>300</v>
      </c>
    </row>
    <row r="102" spans="2:9" s="4" customFormat="1" ht="12.75">
      <c r="B102"/>
      <c r="C102" s="1"/>
      <c r="D102" t="s">
        <v>13</v>
      </c>
      <c r="E102" t="s">
        <v>14</v>
      </c>
      <c r="F102" s="1">
        <v>2</v>
      </c>
      <c r="G102" s="8">
        <v>500</v>
      </c>
      <c r="H102" s="8">
        <f t="shared" si="10"/>
        <v>1000</v>
      </c>
      <c r="I102" s="8"/>
    </row>
    <row r="103" spans="4:9" ht="12.75">
      <c r="D103" t="s">
        <v>11</v>
      </c>
      <c r="E103" t="s">
        <v>53</v>
      </c>
      <c r="F103" s="1">
        <v>0</v>
      </c>
      <c r="G103" s="8">
        <v>995</v>
      </c>
      <c r="H103" s="8">
        <f t="shared" si="10"/>
        <v>0</v>
      </c>
      <c r="I103" s="10"/>
    </row>
    <row r="104" spans="4:8" ht="12.75">
      <c r="D104" t="s">
        <v>43</v>
      </c>
      <c r="E104" t="s">
        <v>44</v>
      </c>
      <c r="F104" s="1">
        <f>F98</f>
        <v>5</v>
      </c>
      <c r="G104" s="11">
        <v>0</v>
      </c>
      <c r="H104" s="8">
        <f t="shared" si="10"/>
        <v>0</v>
      </c>
    </row>
    <row r="105" spans="2:9" ht="12.75">
      <c r="B105" s="4"/>
      <c r="G105" s="11"/>
      <c r="I105" s="8">
        <f>SUM(H97:H104)</f>
        <v>38370</v>
      </c>
    </row>
    <row r="106" spans="2:8" ht="12.75">
      <c r="B106" s="9" t="s">
        <v>72</v>
      </c>
      <c r="C106" s="1">
        <v>187</v>
      </c>
      <c r="D106" t="s">
        <v>84</v>
      </c>
      <c r="E106" t="s">
        <v>128</v>
      </c>
      <c r="F106" s="1">
        <f>ROUNDUP(C106/48,0)</f>
        <v>4</v>
      </c>
      <c r="G106" s="11">
        <v>6995</v>
      </c>
      <c r="H106" s="8">
        <f aca="true" t="shared" si="11" ref="H106:H113">G106*F106</f>
        <v>27980</v>
      </c>
    </row>
    <row r="107" spans="4:8" ht="12.75">
      <c r="D107" t="s">
        <v>41</v>
      </c>
      <c r="E107" t="s">
        <v>42</v>
      </c>
      <c r="F107" s="1">
        <f>F106</f>
        <v>4</v>
      </c>
      <c r="G107" s="11">
        <v>0</v>
      </c>
      <c r="H107" s="8">
        <f t="shared" si="11"/>
        <v>0</v>
      </c>
    </row>
    <row r="108" spans="4:8" ht="12.75">
      <c r="D108" t="s">
        <v>52</v>
      </c>
      <c r="E108" s="20" t="s">
        <v>104</v>
      </c>
      <c r="F108" s="1">
        <v>1</v>
      </c>
      <c r="G108" s="8">
        <v>200</v>
      </c>
      <c r="H108" s="8">
        <f t="shared" si="11"/>
        <v>200</v>
      </c>
    </row>
    <row r="109" spans="4:8" ht="12.75">
      <c r="D109" t="s">
        <v>57</v>
      </c>
      <c r="E109" t="s">
        <v>58</v>
      </c>
      <c r="F109" s="1">
        <f>ROUNDUP(F106/6,0)</f>
        <v>1</v>
      </c>
      <c r="G109" s="12">
        <v>1895</v>
      </c>
      <c r="H109" s="8">
        <f t="shared" si="11"/>
        <v>1895</v>
      </c>
    </row>
    <row r="110" spans="2:9" s="4" customFormat="1" ht="12.75">
      <c r="B110"/>
      <c r="C110" s="1"/>
      <c r="D110" t="s">
        <v>59</v>
      </c>
      <c r="E110" t="s">
        <v>60</v>
      </c>
      <c r="F110" s="1">
        <f>F106-F109</f>
        <v>3</v>
      </c>
      <c r="G110" s="12">
        <v>75</v>
      </c>
      <c r="H110" s="8">
        <f t="shared" si="11"/>
        <v>225</v>
      </c>
      <c r="I110" s="8"/>
    </row>
    <row r="111" spans="4:8" ht="12.75">
      <c r="D111" t="s">
        <v>13</v>
      </c>
      <c r="E111" t="s">
        <v>14</v>
      </c>
      <c r="F111" s="1">
        <v>2</v>
      </c>
      <c r="G111" s="8">
        <v>500</v>
      </c>
      <c r="H111" s="8">
        <f t="shared" si="11"/>
        <v>1000</v>
      </c>
    </row>
    <row r="112" spans="4:9" ht="12.75">
      <c r="D112" t="s">
        <v>11</v>
      </c>
      <c r="E112" t="s">
        <v>53</v>
      </c>
      <c r="F112" s="1">
        <v>0</v>
      </c>
      <c r="G112" s="8">
        <v>995</v>
      </c>
      <c r="H112" s="8">
        <f t="shared" si="11"/>
        <v>0</v>
      </c>
      <c r="I112" s="10"/>
    </row>
    <row r="113" spans="4:8" ht="12.75">
      <c r="D113" t="s">
        <v>43</v>
      </c>
      <c r="E113" t="s">
        <v>44</v>
      </c>
      <c r="F113" s="1">
        <f>F107</f>
        <v>4</v>
      </c>
      <c r="G113" s="11">
        <v>0</v>
      </c>
      <c r="H113" s="8">
        <f t="shared" si="11"/>
        <v>0</v>
      </c>
    </row>
    <row r="114" spans="2:9" ht="12.75">
      <c r="B114" s="4"/>
      <c r="G114" s="11"/>
      <c r="I114" s="8">
        <f>SUM(H106:H113)</f>
        <v>31300</v>
      </c>
    </row>
    <row r="115" spans="2:9" ht="12.75">
      <c r="B115" t="s">
        <v>73</v>
      </c>
      <c r="C115" s="1">
        <v>28</v>
      </c>
      <c r="D115" t="s">
        <v>45</v>
      </c>
      <c r="E115" t="s">
        <v>46</v>
      </c>
      <c r="F115" s="1">
        <f>ROUNDUP(C115/24,0)</f>
        <v>2</v>
      </c>
      <c r="G115" s="11">
        <v>6995</v>
      </c>
      <c r="H115" s="8">
        <f aca="true" t="shared" si="12" ref="H115:H121">G115*F115</f>
        <v>13990</v>
      </c>
      <c r="I115"/>
    </row>
    <row r="116" spans="4:9" ht="12.75">
      <c r="D116" t="s">
        <v>41</v>
      </c>
      <c r="E116" t="s">
        <v>42</v>
      </c>
      <c r="F116" s="1">
        <f>F115</f>
        <v>2</v>
      </c>
      <c r="G116" s="11">
        <v>0</v>
      </c>
      <c r="H116" s="8">
        <f t="shared" si="12"/>
        <v>0</v>
      </c>
      <c r="I116"/>
    </row>
    <row r="117" spans="3:9" s="4" customFormat="1" ht="12.75">
      <c r="C117" s="6"/>
      <c r="D117" t="s">
        <v>57</v>
      </c>
      <c r="E117" t="s">
        <v>58</v>
      </c>
      <c r="F117" s="1">
        <f>ROUNDUP(F115/8,0)</f>
        <v>1</v>
      </c>
      <c r="G117" s="12">
        <v>1895</v>
      </c>
      <c r="H117" s="8">
        <f t="shared" si="12"/>
        <v>1895</v>
      </c>
      <c r="I117" s="8"/>
    </row>
    <row r="118" spans="4:8" ht="12.75">
      <c r="D118" t="s">
        <v>59</v>
      </c>
      <c r="E118" t="s">
        <v>60</v>
      </c>
      <c r="F118" s="1">
        <f>F115-F117</f>
        <v>1</v>
      </c>
      <c r="G118" s="12">
        <v>75</v>
      </c>
      <c r="H118" s="8">
        <f t="shared" si="12"/>
        <v>75</v>
      </c>
    </row>
    <row r="119" spans="4:9" ht="12.75">
      <c r="D119" t="s">
        <v>13</v>
      </c>
      <c r="E119" t="s">
        <v>14</v>
      </c>
      <c r="F119" s="1">
        <v>4</v>
      </c>
      <c r="G119" s="8">
        <v>500</v>
      </c>
      <c r="H119" s="8">
        <f t="shared" si="12"/>
        <v>2000</v>
      </c>
      <c r="I119" s="5"/>
    </row>
    <row r="120" spans="4:9" ht="12.75">
      <c r="D120" t="s">
        <v>11</v>
      </c>
      <c r="E120" t="s">
        <v>53</v>
      </c>
      <c r="F120" s="1">
        <v>0</v>
      </c>
      <c r="G120" s="8">
        <v>995</v>
      </c>
      <c r="H120" s="8">
        <f t="shared" si="12"/>
        <v>0</v>
      </c>
      <c r="I120"/>
    </row>
    <row r="121" spans="4:9" ht="12.75">
      <c r="D121" t="s">
        <v>43</v>
      </c>
      <c r="E121" t="s">
        <v>44</v>
      </c>
      <c r="F121" s="1">
        <f>F115</f>
        <v>2</v>
      </c>
      <c r="G121" s="11">
        <v>0</v>
      </c>
      <c r="H121" s="8">
        <f t="shared" si="12"/>
        <v>0</v>
      </c>
      <c r="I121"/>
    </row>
    <row r="122" spans="8:9" ht="12.75">
      <c r="H122"/>
      <c r="I122" s="5">
        <f>SUM(H115:H121)</f>
        <v>17960</v>
      </c>
    </row>
    <row r="123" spans="2:9" ht="12.75">
      <c r="B123" t="s">
        <v>74</v>
      </c>
      <c r="C123" s="1">
        <v>28</v>
      </c>
      <c r="D123" t="s">
        <v>45</v>
      </c>
      <c r="E123" t="s">
        <v>46</v>
      </c>
      <c r="F123" s="1">
        <f>ROUNDUP(C123/24,0)</f>
        <v>2</v>
      </c>
      <c r="G123" s="11">
        <v>6995</v>
      </c>
      <c r="H123" s="8">
        <f aca="true" t="shared" si="13" ref="H123:H129">G123*F123</f>
        <v>13990</v>
      </c>
      <c r="I123"/>
    </row>
    <row r="124" spans="4:9" ht="12.75">
      <c r="D124" t="s">
        <v>41</v>
      </c>
      <c r="E124" t="s">
        <v>42</v>
      </c>
      <c r="F124" s="1">
        <f>F123</f>
        <v>2</v>
      </c>
      <c r="G124" s="11">
        <v>0</v>
      </c>
      <c r="H124" s="8">
        <f t="shared" si="13"/>
        <v>0</v>
      </c>
      <c r="I124"/>
    </row>
    <row r="125" spans="2:8" ht="12.75">
      <c r="B125" s="4"/>
      <c r="C125" s="6"/>
      <c r="D125" t="s">
        <v>57</v>
      </c>
      <c r="E125" t="s">
        <v>58</v>
      </c>
      <c r="F125" s="1">
        <f>ROUNDUP(F123/8,0)</f>
        <v>1</v>
      </c>
      <c r="G125" s="12">
        <v>1895</v>
      </c>
      <c r="H125" s="8">
        <f t="shared" si="13"/>
        <v>1895</v>
      </c>
    </row>
    <row r="126" spans="4:8" ht="12.75">
      <c r="D126" t="s">
        <v>59</v>
      </c>
      <c r="E126" t="s">
        <v>60</v>
      </c>
      <c r="F126" s="1">
        <f>F123-F125</f>
        <v>1</v>
      </c>
      <c r="G126" s="12">
        <v>75</v>
      </c>
      <c r="H126" s="8">
        <f t="shared" si="13"/>
        <v>75</v>
      </c>
    </row>
    <row r="127" spans="4:9" ht="12.75">
      <c r="D127" t="s">
        <v>13</v>
      </c>
      <c r="E127" t="s">
        <v>14</v>
      </c>
      <c r="F127" s="1">
        <v>4</v>
      </c>
      <c r="G127" s="8">
        <v>500</v>
      </c>
      <c r="H127" s="8">
        <f t="shared" si="13"/>
        <v>2000</v>
      </c>
      <c r="I127" s="5"/>
    </row>
    <row r="128" spans="4:9" ht="12.75">
      <c r="D128" t="s">
        <v>11</v>
      </c>
      <c r="E128" t="s">
        <v>53</v>
      </c>
      <c r="F128" s="1">
        <v>0</v>
      </c>
      <c r="G128" s="8">
        <v>995</v>
      </c>
      <c r="H128" s="8">
        <f t="shared" si="13"/>
        <v>0</v>
      </c>
      <c r="I128"/>
    </row>
    <row r="129" spans="4:9" ht="12.75">
      <c r="D129" t="s">
        <v>43</v>
      </c>
      <c r="E129" t="s">
        <v>44</v>
      </c>
      <c r="F129" s="1">
        <f>F123</f>
        <v>2</v>
      </c>
      <c r="G129" s="11">
        <v>0</v>
      </c>
      <c r="H129" s="8">
        <f t="shared" si="13"/>
        <v>0</v>
      </c>
      <c r="I129"/>
    </row>
    <row r="130" spans="2:9" s="4" customFormat="1" ht="12.75">
      <c r="B130"/>
      <c r="C130" s="1"/>
      <c r="D130"/>
      <c r="E130"/>
      <c r="F130" s="1"/>
      <c r="G130" s="8"/>
      <c r="H130"/>
      <c r="I130" s="5">
        <f>SUM(H123:H129)</f>
        <v>17960</v>
      </c>
    </row>
    <row r="131" spans="1:8" ht="12.75">
      <c r="A131" t="s">
        <v>75</v>
      </c>
      <c r="B131" s="9" t="s">
        <v>76</v>
      </c>
      <c r="C131" s="1">
        <v>36</v>
      </c>
      <c r="D131" t="s">
        <v>84</v>
      </c>
      <c r="E131" t="s">
        <v>128</v>
      </c>
      <c r="F131" s="1">
        <f>ROUNDUP(C131/48,0)</f>
        <v>1</v>
      </c>
      <c r="G131" s="11">
        <v>6995</v>
      </c>
      <c r="H131" s="8">
        <f aca="true" t="shared" si="14" ref="H131:H137">G131*F131</f>
        <v>6995</v>
      </c>
    </row>
    <row r="132" spans="4:8" ht="12.75">
      <c r="D132" t="s">
        <v>41</v>
      </c>
      <c r="E132" t="s">
        <v>42</v>
      </c>
      <c r="F132" s="1">
        <f>F131</f>
        <v>1</v>
      </c>
      <c r="G132" s="11">
        <v>0</v>
      </c>
      <c r="H132" s="8">
        <f t="shared" si="14"/>
        <v>0</v>
      </c>
    </row>
    <row r="133" spans="4:8" ht="12.75">
      <c r="D133" t="s">
        <v>57</v>
      </c>
      <c r="E133" t="s">
        <v>58</v>
      </c>
      <c r="F133" s="1">
        <f>ROUNDUP(F131/6,0)</f>
        <v>1</v>
      </c>
      <c r="G133" s="12">
        <v>1895</v>
      </c>
      <c r="H133" s="8">
        <f t="shared" si="14"/>
        <v>1895</v>
      </c>
    </row>
    <row r="134" spans="4:8" ht="12.75">
      <c r="D134" t="s">
        <v>59</v>
      </c>
      <c r="E134" t="s">
        <v>60</v>
      </c>
      <c r="F134" s="1">
        <f>F131-F133</f>
        <v>0</v>
      </c>
      <c r="G134" s="12">
        <v>75</v>
      </c>
      <c r="H134" s="8">
        <f t="shared" si="14"/>
        <v>0</v>
      </c>
    </row>
    <row r="135" spans="4:8" ht="12.75">
      <c r="D135" t="s">
        <v>13</v>
      </c>
      <c r="E135" t="s">
        <v>14</v>
      </c>
      <c r="F135" s="1">
        <v>2</v>
      </c>
      <c r="G135" s="8">
        <v>500</v>
      </c>
      <c r="H135" s="8">
        <f t="shared" si="14"/>
        <v>1000</v>
      </c>
    </row>
    <row r="136" spans="4:9" ht="12.75">
      <c r="D136" t="s">
        <v>11</v>
      </c>
      <c r="E136" t="s">
        <v>53</v>
      </c>
      <c r="F136" s="1">
        <v>0</v>
      </c>
      <c r="G136" s="8">
        <v>995</v>
      </c>
      <c r="H136" s="8">
        <f t="shared" si="14"/>
        <v>0</v>
      </c>
      <c r="I136" s="10"/>
    </row>
    <row r="137" spans="4:8" ht="12.75">
      <c r="D137" t="s">
        <v>43</v>
      </c>
      <c r="E137" t="s">
        <v>44</v>
      </c>
      <c r="F137" s="1">
        <f>F132</f>
        <v>1</v>
      </c>
      <c r="G137" s="11">
        <v>0</v>
      </c>
      <c r="H137" s="8">
        <f t="shared" si="14"/>
        <v>0</v>
      </c>
    </row>
    <row r="138" spans="2:9" ht="12.75">
      <c r="B138" s="4"/>
      <c r="G138" s="11"/>
      <c r="I138" s="8">
        <f>SUM(H131:H137)</f>
        <v>9890</v>
      </c>
    </row>
    <row r="139" spans="2:8" ht="12.75">
      <c r="B139" s="9" t="s">
        <v>77</v>
      </c>
      <c r="C139" s="1">
        <v>21</v>
      </c>
      <c r="D139" t="s">
        <v>84</v>
      </c>
      <c r="E139" t="s">
        <v>128</v>
      </c>
      <c r="F139" s="1">
        <f>ROUNDUP(C139/48,0)</f>
        <v>1</v>
      </c>
      <c r="G139" s="11">
        <v>6995</v>
      </c>
      <c r="H139" s="8">
        <f aca="true" t="shared" si="15" ref="H139:H145">G139*F139</f>
        <v>6995</v>
      </c>
    </row>
    <row r="140" spans="4:8" ht="12.75">
      <c r="D140" t="s">
        <v>41</v>
      </c>
      <c r="E140" t="s">
        <v>42</v>
      </c>
      <c r="F140" s="1">
        <f>F139</f>
        <v>1</v>
      </c>
      <c r="G140" s="11">
        <v>0</v>
      </c>
      <c r="H140" s="8">
        <f t="shared" si="15"/>
        <v>0</v>
      </c>
    </row>
    <row r="141" spans="4:8" ht="12.75">
      <c r="D141" t="s">
        <v>57</v>
      </c>
      <c r="E141" t="s">
        <v>58</v>
      </c>
      <c r="F141" s="1">
        <f>ROUNDUP(F139/6,0)</f>
        <v>1</v>
      </c>
      <c r="G141" s="12">
        <v>1895</v>
      </c>
      <c r="H141" s="8">
        <f t="shared" si="15"/>
        <v>1895</v>
      </c>
    </row>
    <row r="142" spans="4:8" ht="12.75">
      <c r="D142" t="s">
        <v>59</v>
      </c>
      <c r="E142" t="s">
        <v>60</v>
      </c>
      <c r="F142" s="1">
        <f>F139-F141</f>
        <v>0</v>
      </c>
      <c r="G142" s="12">
        <v>75</v>
      </c>
      <c r="H142" s="8">
        <f t="shared" si="15"/>
        <v>0</v>
      </c>
    </row>
    <row r="143" spans="4:8" ht="12.75">
      <c r="D143" t="s">
        <v>13</v>
      </c>
      <c r="E143" t="s">
        <v>14</v>
      </c>
      <c r="F143" s="1">
        <v>2</v>
      </c>
      <c r="G143" s="8">
        <v>500</v>
      </c>
      <c r="H143" s="8">
        <f t="shared" si="15"/>
        <v>1000</v>
      </c>
    </row>
    <row r="144" spans="4:9" ht="12.75">
      <c r="D144" t="s">
        <v>11</v>
      </c>
      <c r="E144" t="s">
        <v>53</v>
      </c>
      <c r="F144" s="1">
        <v>0</v>
      </c>
      <c r="G144" s="8">
        <v>995</v>
      </c>
      <c r="H144" s="8">
        <f t="shared" si="15"/>
        <v>0</v>
      </c>
      <c r="I144" s="10"/>
    </row>
    <row r="145" spans="2:9" s="4" customFormat="1" ht="12.75">
      <c r="B145"/>
      <c r="C145" s="1"/>
      <c r="D145" t="s">
        <v>43</v>
      </c>
      <c r="E145" t="s">
        <v>44</v>
      </c>
      <c r="F145" s="1">
        <f>F140</f>
        <v>1</v>
      </c>
      <c r="G145" s="11">
        <v>0</v>
      </c>
      <c r="H145" s="8">
        <f t="shared" si="15"/>
        <v>0</v>
      </c>
      <c r="I145" s="8"/>
    </row>
    <row r="146" spans="2:9" ht="12.75">
      <c r="B146" s="4"/>
      <c r="G146" s="11"/>
      <c r="I146" s="8">
        <f>SUM(H139:H145)</f>
        <v>9890</v>
      </c>
    </row>
    <row r="147" spans="2:9" ht="12.75">
      <c r="B147" t="s">
        <v>78</v>
      </c>
      <c r="C147" s="1">
        <v>21</v>
      </c>
      <c r="D147" t="s">
        <v>45</v>
      </c>
      <c r="E147" t="s">
        <v>46</v>
      </c>
      <c r="F147" s="1">
        <f>ROUNDUP(C147/24,0)</f>
        <v>1</v>
      </c>
      <c r="G147" s="11">
        <v>6995</v>
      </c>
      <c r="H147" s="8">
        <f aca="true" t="shared" si="16" ref="H147:H153">G147*F147</f>
        <v>6995</v>
      </c>
      <c r="I147"/>
    </row>
    <row r="148" spans="4:9" ht="12.75">
      <c r="D148" t="s">
        <v>41</v>
      </c>
      <c r="E148" t="s">
        <v>42</v>
      </c>
      <c r="F148" s="1">
        <f>F147</f>
        <v>1</v>
      </c>
      <c r="G148" s="11">
        <v>0</v>
      </c>
      <c r="H148" s="8">
        <f t="shared" si="16"/>
        <v>0</v>
      </c>
      <c r="I148"/>
    </row>
    <row r="149" spans="2:8" ht="12.75">
      <c r="B149" s="4"/>
      <c r="C149" s="6"/>
      <c r="D149" t="s">
        <v>57</v>
      </c>
      <c r="E149" t="s">
        <v>58</v>
      </c>
      <c r="F149" s="1">
        <f>ROUNDUP(F147/8,0)</f>
        <v>1</v>
      </c>
      <c r="G149" s="12">
        <v>1895</v>
      </c>
      <c r="H149" s="8">
        <f t="shared" si="16"/>
        <v>1895</v>
      </c>
    </row>
    <row r="150" spans="4:8" ht="12.75">
      <c r="D150" t="s">
        <v>59</v>
      </c>
      <c r="E150" t="s">
        <v>60</v>
      </c>
      <c r="F150" s="1">
        <f>F147-F149</f>
        <v>0</v>
      </c>
      <c r="G150" s="12">
        <v>75</v>
      </c>
      <c r="H150" s="8">
        <f t="shared" si="16"/>
        <v>0</v>
      </c>
    </row>
    <row r="151" spans="4:9" ht="12.75">
      <c r="D151" t="s">
        <v>13</v>
      </c>
      <c r="E151" t="s">
        <v>14</v>
      </c>
      <c r="F151" s="1">
        <v>4</v>
      </c>
      <c r="G151" s="8">
        <v>500</v>
      </c>
      <c r="H151" s="8">
        <f t="shared" si="16"/>
        <v>2000</v>
      </c>
      <c r="I151" s="5"/>
    </row>
    <row r="152" spans="2:9" s="4" customFormat="1" ht="12.75">
      <c r="B152"/>
      <c r="C152" s="1"/>
      <c r="D152" t="s">
        <v>11</v>
      </c>
      <c r="E152" t="s">
        <v>53</v>
      </c>
      <c r="F152" s="1">
        <v>0</v>
      </c>
      <c r="G152" s="8">
        <v>995</v>
      </c>
      <c r="H152" s="8">
        <f t="shared" si="16"/>
        <v>0</v>
      </c>
      <c r="I152"/>
    </row>
    <row r="153" spans="4:9" ht="12.75">
      <c r="D153" t="s">
        <v>43</v>
      </c>
      <c r="E153" t="s">
        <v>44</v>
      </c>
      <c r="F153" s="1">
        <f>F147</f>
        <v>1</v>
      </c>
      <c r="G153" s="11">
        <v>0</v>
      </c>
      <c r="H153" s="8">
        <f t="shared" si="16"/>
        <v>0</v>
      </c>
      <c r="I153"/>
    </row>
    <row r="154" spans="8:9" ht="12.75">
      <c r="H154"/>
      <c r="I154" s="5">
        <f>SUM(H147:H153)</f>
        <v>10890</v>
      </c>
    </row>
    <row r="155" spans="1:8" ht="12.75">
      <c r="A155" s="4" t="s">
        <v>105</v>
      </c>
      <c r="C155" s="1">
        <v>48</v>
      </c>
      <c r="D155" t="s">
        <v>61</v>
      </c>
      <c r="E155" t="s">
        <v>62</v>
      </c>
      <c r="F155" s="1">
        <v>1</v>
      </c>
      <c r="G155" s="8">
        <v>9500</v>
      </c>
      <c r="H155" s="8">
        <f>SUM(F155*G155)</f>
        <v>9500</v>
      </c>
    </row>
    <row r="156" spans="4:8" ht="12.75">
      <c r="D156" t="s">
        <v>7</v>
      </c>
      <c r="E156" t="s">
        <v>8</v>
      </c>
      <c r="F156" s="1">
        <v>1</v>
      </c>
      <c r="G156" s="8">
        <v>0</v>
      </c>
      <c r="H156" s="8">
        <f aca="true" t="shared" si="17" ref="H156:H177">G156*F156</f>
        <v>0</v>
      </c>
    </row>
    <row r="157" spans="4:8" ht="12.75">
      <c r="D157" t="s">
        <v>9</v>
      </c>
      <c r="E157" t="s">
        <v>10</v>
      </c>
      <c r="F157" s="1">
        <v>1</v>
      </c>
      <c r="G157" s="8">
        <v>28000</v>
      </c>
      <c r="H157" s="8">
        <f t="shared" si="17"/>
        <v>28000</v>
      </c>
    </row>
    <row r="158" spans="4:8" ht="12.75">
      <c r="D158" t="s">
        <v>15</v>
      </c>
      <c r="E158" t="s">
        <v>16</v>
      </c>
      <c r="F158" s="1">
        <v>0</v>
      </c>
      <c r="G158" s="8">
        <v>20000</v>
      </c>
      <c r="H158" s="8">
        <f t="shared" si="17"/>
        <v>0</v>
      </c>
    </row>
    <row r="159" spans="4:8" ht="12.75">
      <c r="D159" t="s">
        <v>17</v>
      </c>
      <c r="E159" t="s">
        <v>18</v>
      </c>
      <c r="F159" s="1">
        <v>0</v>
      </c>
      <c r="G159" s="8">
        <v>0</v>
      </c>
      <c r="H159" s="8">
        <f t="shared" si="17"/>
        <v>0</v>
      </c>
    </row>
    <row r="160" spans="4:8" ht="12.75">
      <c r="D160" t="s">
        <v>19</v>
      </c>
      <c r="E160" t="s">
        <v>20</v>
      </c>
      <c r="F160" s="1">
        <v>0</v>
      </c>
      <c r="G160" s="8">
        <v>4000</v>
      </c>
      <c r="H160" s="8">
        <f t="shared" si="17"/>
        <v>0</v>
      </c>
    </row>
    <row r="161" spans="4:8" ht="12.75">
      <c r="D161" t="s">
        <v>34</v>
      </c>
      <c r="E161" t="s">
        <v>35</v>
      </c>
      <c r="F161" s="1">
        <v>2</v>
      </c>
      <c r="G161" s="8">
        <v>15000</v>
      </c>
      <c r="H161" s="8">
        <f t="shared" si="17"/>
        <v>30000</v>
      </c>
    </row>
    <row r="162" spans="4:8" ht="12.75">
      <c r="D162" t="s">
        <v>17</v>
      </c>
      <c r="E162" t="s">
        <v>18</v>
      </c>
      <c r="F162" s="1">
        <v>2</v>
      </c>
      <c r="G162" s="8">
        <v>0</v>
      </c>
      <c r="H162" s="8">
        <f t="shared" si="17"/>
        <v>0</v>
      </c>
    </row>
    <row r="163" spans="4:8" ht="12.75">
      <c r="D163" t="s">
        <v>21</v>
      </c>
      <c r="E163" t="s">
        <v>22</v>
      </c>
      <c r="F163" s="1">
        <v>1</v>
      </c>
      <c r="G163" s="8">
        <v>15000</v>
      </c>
      <c r="H163" s="8">
        <f t="shared" si="17"/>
        <v>15000</v>
      </c>
    </row>
    <row r="164" spans="4:8" ht="12.75">
      <c r="D164" t="s">
        <v>13</v>
      </c>
      <c r="E164" t="s">
        <v>14</v>
      </c>
      <c r="F164" s="1">
        <f>F190</f>
        <v>23</v>
      </c>
      <c r="G164" s="8">
        <v>500</v>
      </c>
      <c r="H164" s="8">
        <f t="shared" si="17"/>
        <v>11500</v>
      </c>
    </row>
    <row r="165" spans="4:10" ht="12.75">
      <c r="D165" t="s">
        <v>13</v>
      </c>
      <c r="E165" t="s">
        <v>14</v>
      </c>
      <c r="F165" s="1">
        <v>12</v>
      </c>
      <c r="G165" s="8">
        <v>500</v>
      </c>
      <c r="H165" s="8">
        <f>G165*F165</f>
        <v>6000</v>
      </c>
      <c r="J165" t="s">
        <v>129</v>
      </c>
    </row>
    <row r="166" spans="4:10" ht="12.75">
      <c r="D166" t="s">
        <v>11</v>
      </c>
      <c r="E166" t="s">
        <v>12</v>
      </c>
      <c r="F166" s="1">
        <v>2</v>
      </c>
      <c r="G166" s="8">
        <v>995</v>
      </c>
      <c r="H166" s="8">
        <f t="shared" si="17"/>
        <v>1990</v>
      </c>
      <c r="J166" t="s">
        <v>101</v>
      </c>
    </row>
    <row r="167" spans="4:8" ht="12.75">
      <c r="D167" t="s">
        <v>63</v>
      </c>
      <c r="E167" t="s">
        <v>64</v>
      </c>
      <c r="F167" s="1">
        <v>1</v>
      </c>
      <c r="G167" s="8">
        <v>495</v>
      </c>
      <c r="H167" s="8">
        <f t="shared" si="17"/>
        <v>495</v>
      </c>
    </row>
    <row r="168" spans="4:8" ht="12.75">
      <c r="D168" t="s">
        <v>23</v>
      </c>
      <c r="E168" t="s">
        <v>24</v>
      </c>
      <c r="F168" s="1">
        <v>2</v>
      </c>
      <c r="G168" s="8">
        <v>3000</v>
      </c>
      <c r="H168" s="8">
        <f t="shared" si="17"/>
        <v>6000</v>
      </c>
    </row>
    <row r="169" spans="4:8" ht="12.75">
      <c r="D169" t="s">
        <v>25</v>
      </c>
      <c r="E169" t="s">
        <v>26</v>
      </c>
      <c r="F169" s="1">
        <v>2</v>
      </c>
      <c r="G169" s="8">
        <v>0</v>
      </c>
      <c r="H169" s="8">
        <f t="shared" si="17"/>
        <v>0</v>
      </c>
    </row>
    <row r="170" spans="4:8" ht="12.75">
      <c r="D170" t="s">
        <v>27</v>
      </c>
      <c r="E170" t="s">
        <v>28</v>
      </c>
      <c r="F170" s="1">
        <v>1</v>
      </c>
      <c r="G170" s="8">
        <v>0</v>
      </c>
      <c r="H170" s="8">
        <f t="shared" si="17"/>
        <v>0</v>
      </c>
    </row>
    <row r="171" spans="4:8" ht="12.75">
      <c r="D171" t="s">
        <v>29</v>
      </c>
      <c r="E171" t="s">
        <v>28</v>
      </c>
      <c r="F171" s="1">
        <v>1</v>
      </c>
      <c r="G171" s="8">
        <v>0</v>
      </c>
      <c r="H171" s="8">
        <f t="shared" si="17"/>
        <v>0</v>
      </c>
    </row>
    <row r="172" spans="4:8" ht="12.75">
      <c r="D172" t="s">
        <v>30</v>
      </c>
      <c r="E172" t="s">
        <v>31</v>
      </c>
      <c r="F172" s="1">
        <v>1</v>
      </c>
      <c r="G172" s="8">
        <v>0</v>
      </c>
      <c r="H172" s="8">
        <f t="shared" si="17"/>
        <v>0</v>
      </c>
    </row>
    <row r="173" spans="4:8" ht="12.75">
      <c r="D173" t="s">
        <v>32</v>
      </c>
      <c r="E173" t="s">
        <v>33</v>
      </c>
      <c r="F173" s="1">
        <v>2</v>
      </c>
      <c r="G173" s="8">
        <v>0</v>
      </c>
      <c r="H173" s="8">
        <f t="shared" si="17"/>
        <v>0</v>
      </c>
    </row>
    <row r="174" spans="3:9" s="4" customFormat="1" ht="12.75">
      <c r="C174" s="6"/>
      <c r="D174" t="s">
        <v>17</v>
      </c>
      <c r="E174" t="s">
        <v>18</v>
      </c>
      <c r="F174" s="1">
        <v>1</v>
      </c>
      <c r="G174" s="8">
        <v>0</v>
      </c>
      <c r="H174" s="8">
        <f t="shared" si="17"/>
        <v>0</v>
      </c>
      <c r="I174" s="8"/>
    </row>
    <row r="175" spans="4:8" ht="12.75">
      <c r="D175" t="s">
        <v>30</v>
      </c>
      <c r="E175" t="s">
        <v>31</v>
      </c>
      <c r="F175" s="1">
        <v>1</v>
      </c>
      <c r="G175" s="8">
        <v>0</v>
      </c>
      <c r="H175" s="8">
        <f t="shared" si="17"/>
        <v>0</v>
      </c>
    </row>
    <row r="176" spans="4:8" ht="12.75">
      <c r="D176" t="s">
        <v>36</v>
      </c>
      <c r="E176" t="s">
        <v>37</v>
      </c>
      <c r="F176" s="1">
        <v>1</v>
      </c>
      <c r="G176" s="8">
        <v>34995</v>
      </c>
      <c r="H176" s="8">
        <f t="shared" si="17"/>
        <v>34995</v>
      </c>
    </row>
    <row r="177" spans="4:8" ht="12.75">
      <c r="D177" t="s">
        <v>38</v>
      </c>
      <c r="E177" t="s">
        <v>39</v>
      </c>
      <c r="F177" s="1">
        <v>1</v>
      </c>
      <c r="G177" s="8">
        <v>0</v>
      </c>
      <c r="H177" s="8">
        <f t="shared" si="17"/>
        <v>0</v>
      </c>
    </row>
    <row r="178" ht="12.75">
      <c r="I178" s="8">
        <f>SUM(H155:H177)</f>
        <v>143480</v>
      </c>
    </row>
    <row r="179" spans="1:8" ht="12.75">
      <c r="A179" s="4" t="s">
        <v>106</v>
      </c>
      <c r="C179" s="1">
        <v>48</v>
      </c>
      <c r="D179" t="s">
        <v>61</v>
      </c>
      <c r="E179" t="s">
        <v>62</v>
      </c>
      <c r="F179" s="1">
        <v>1</v>
      </c>
      <c r="G179" s="8">
        <v>9500</v>
      </c>
      <c r="H179" s="8">
        <f>SUM(F179*G179)</f>
        <v>9500</v>
      </c>
    </row>
    <row r="180" spans="4:8" ht="12.75">
      <c r="D180" t="s">
        <v>7</v>
      </c>
      <c r="E180" t="s">
        <v>8</v>
      </c>
      <c r="F180" s="1">
        <v>1</v>
      </c>
      <c r="G180" s="8">
        <v>0</v>
      </c>
      <c r="H180" s="8">
        <f aca="true" t="shared" si="18" ref="H180:H201">G180*F180</f>
        <v>0</v>
      </c>
    </row>
    <row r="181" spans="4:8" ht="12.75">
      <c r="D181" t="s">
        <v>9</v>
      </c>
      <c r="E181" t="s">
        <v>10</v>
      </c>
      <c r="F181" s="1">
        <v>1</v>
      </c>
      <c r="G181" s="8">
        <v>28000</v>
      </c>
      <c r="H181" s="8">
        <f t="shared" si="18"/>
        <v>28000</v>
      </c>
    </row>
    <row r="182" spans="4:8" ht="12.75">
      <c r="D182" t="s">
        <v>15</v>
      </c>
      <c r="E182" t="s">
        <v>16</v>
      </c>
      <c r="F182" s="1">
        <v>0</v>
      </c>
      <c r="G182" s="8">
        <v>20000</v>
      </c>
      <c r="H182" s="8">
        <f t="shared" si="18"/>
        <v>0</v>
      </c>
    </row>
    <row r="183" spans="4:8" ht="12.75">
      <c r="D183" t="s">
        <v>17</v>
      </c>
      <c r="E183" t="s">
        <v>18</v>
      </c>
      <c r="F183" s="1">
        <v>0</v>
      </c>
      <c r="G183" s="8">
        <v>0</v>
      </c>
      <c r="H183" s="8">
        <f t="shared" si="18"/>
        <v>0</v>
      </c>
    </row>
    <row r="184" spans="4:8" ht="12.75">
      <c r="D184" t="s">
        <v>19</v>
      </c>
      <c r="E184" t="s">
        <v>20</v>
      </c>
      <c r="F184" s="1">
        <v>0</v>
      </c>
      <c r="G184" s="8">
        <v>4000</v>
      </c>
      <c r="H184" s="8">
        <f t="shared" si="18"/>
        <v>0</v>
      </c>
    </row>
    <row r="185" spans="4:8" ht="12.75">
      <c r="D185" t="s">
        <v>34</v>
      </c>
      <c r="E185" t="s">
        <v>35</v>
      </c>
      <c r="F185" s="1">
        <v>2</v>
      </c>
      <c r="G185" s="8">
        <v>15000</v>
      </c>
      <c r="H185" s="8">
        <f t="shared" si="18"/>
        <v>30000</v>
      </c>
    </row>
    <row r="186" spans="4:8" ht="12.75">
      <c r="D186" t="s">
        <v>17</v>
      </c>
      <c r="E186" t="s">
        <v>18</v>
      </c>
      <c r="F186" s="1">
        <v>2</v>
      </c>
      <c r="G186" s="8">
        <v>0</v>
      </c>
      <c r="H186" s="8">
        <f t="shared" si="18"/>
        <v>0</v>
      </c>
    </row>
    <row r="187" spans="4:8" ht="12.75">
      <c r="D187" t="s">
        <v>21</v>
      </c>
      <c r="E187" t="s">
        <v>22</v>
      </c>
      <c r="F187" s="1">
        <v>1</v>
      </c>
      <c r="G187" s="8">
        <v>15000</v>
      </c>
      <c r="H187" s="8">
        <f t="shared" si="18"/>
        <v>15000</v>
      </c>
    </row>
    <row r="188" spans="4:10" ht="12.75">
      <c r="D188" t="s">
        <v>11</v>
      </c>
      <c r="E188" t="s">
        <v>12</v>
      </c>
      <c r="F188" s="1">
        <v>2</v>
      </c>
      <c r="G188" s="8">
        <v>995</v>
      </c>
      <c r="H188" s="8">
        <f t="shared" si="18"/>
        <v>1990</v>
      </c>
      <c r="J188" t="s">
        <v>101</v>
      </c>
    </row>
    <row r="189" spans="4:10" ht="12.75">
      <c r="D189" t="s">
        <v>13</v>
      </c>
      <c r="E189" t="s">
        <v>14</v>
      </c>
      <c r="F189" s="1">
        <v>12</v>
      </c>
      <c r="G189" s="8">
        <v>500</v>
      </c>
      <c r="H189" s="8">
        <f>G189*F189</f>
        <v>6000</v>
      </c>
      <c r="J189" t="s">
        <v>129</v>
      </c>
    </row>
    <row r="190" spans="4:8" ht="12.75">
      <c r="D190" t="s">
        <v>13</v>
      </c>
      <c r="E190" t="s">
        <v>14</v>
      </c>
      <c r="F190" s="1">
        <f>(SUMIF(D2:D153,(D7),F2:F153)+SUMIF(D2:D153,(D30),F2:F153))/2</f>
        <v>23</v>
      </c>
      <c r="G190" s="8">
        <v>500</v>
      </c>
      <c r="H190" s="8">
        <f t="shared" si="18"/>
        <v>11500</v>
      </c>
    </row>
    <row r="191" spans="4:8" ht="12.75">
      <c r="D191" t="s">
        <v>63</v>
      </c>
      <c r="E191" t="s">
        <v>64</v>
      </c>
      <c r="F191" s="1">
        <v>1</v>
      </c>
      <c r="G191" s="8">
        <v>495</v>
      </c>
      <c r="H191" s="8">
        <f t="shared" si="18"/>
        <v>495</v>
      </c>
    </row>
    <row r="192" spans="4:8" ht="12.75">
      <c r="D192" t="s">
        <v>23</v>
      </c>
      <c r="E192" t="s">
        <v>24</v>
      </c>
      <c r="F192" s="1">
        <v>2</v>
      </c>
      <c r="G192" s="8">
        <v>3000</v>
      </c>
      <c r="H192" s="8">
        <f t="shared" si="18"/>
        <v>6000</v>
      </c>
    </row>
    <row r="193" spans="4:8" ht="12.75">
      <c r="D193" t="s">
        <v>25</v>
      </c>
      <c r="E193" t="s">
        <v>26</v>
      </c>
      <c r="F193" s="1">
        <v>2</v>
      </c>
      <c r="G193" s="8">
        <v>0</v>
      </c>
      <c r="H193" s="8">
        <f t="shared" si="18"/>
        <v>0</v>
      </c>
    </row>
    <row r="194" spans="4:8" ht="12.75">
      <c r="D194" t="s">
        <v>27</v>
      </c>
      <c r="E194" t="s">
        <v>28</v>
      </c>
      <c r="F194" s="1">
        <v>1</v>
      </c>
      <c r="G194" s="8">
        <v>0</v>
      </c>
      <c r="H194" s="8">
        <f t="shared" si="18"/>
        <v>0</v>
      </c>
    </row>
    <row r="195" spans="4:8" ht="12.75">
      <c r="D195" t="s">
        <v>29</v>
      </c>
      <c r="E195" t="s">
        <v>28</v>
      </c>
      <c r="F195" s="1">
        <v>1</v>
      </c>
      <c r="G195" s="8">
        <v>0</v>
      </c>
      <c r="H195" s="8">
        <f t="shared" si="18"/>
        <v>0</v>
      </c>
    </row>
    <row r="196" spans="4:8" ht="12.75">
      <c r="D196" t="s">
        <v>30</v>
      </c>
      <c r="E196" t="s">
        <v>31</v>
      </c>
      <c r="F196" s="1">
        <v>1</v>
      </c>
      <c r="G196" s="8">
        <v>0</v>
      </c>
      <c r="H196" s="8">
        <f t="shared" si="18"/>
        <v>0</v>
      </c>
    </row>
    <row r="197" spans="4:8" ht="12.75">
      <c r="D197" t="s">
        <v>32</v>
      </c>
      <c r="E197" t="s">
        <v>33</v>
      </c>
      <c r="F197" s="1">
        <v>2</v>
      </c>
      <c r="G197" s="8">
        <v>0</v>
      </c>
      <c r="H197" s="8">
        <f t="shared" si="18"/>
        <v>0</v>
      </c>
    </row>
    <row r="198" spans="4:8" ht="12.75">
      <c r="D198" t="s">
        <v>17</v>
      </c>
      <c r="E198" t="s">
        <v>18</v>
      </c>
      <c r="F198" s="1">
        <v>1</v>
      </c>
      <c r="G198" s="8">
        <v>0</v>
      </c>
      <c r="H198" s="8">
        <f t="shared" si="18"/>
        <v>0</v>
      </c>
    </row>
    <row r="199" spans="4:8" ht="12.75">
      <c r="D199" t="s">
        <v>30</v>
      </c>
      <c r="E199" t="s">
        <v>31</v>
      </c>
      <c r="F199" s="1">
        <v>1</v>
      </c>
      <c r="G199" s="8">
        <v>0</v>
      </c>
      <c r="H199" s="8">
        <f t="shared" si="18"/>
        <v>0</v>
      </c>
    </row>
    <row r="200" spans="4:8" ht="12.75">
      <c r="D200" t="s">
        <v>36</v>
      </c>
      <c r="E200" t="s">
        <v>37</v>
      </c>
      <c r="F200" s="1">
        <v>1</v>
      </c>
      <c r="G200" s="8">
        <v>34995</v>
      </c>
      <c r="H200" s="8">
        <f t="shared" si="18"/>
        <v>34995</v>
      </c>
    </row>
    <row r="201" spans="4:8" ht="12.75">
      <c r="D201" t="s">
        <v>38</v>
      </c>
      <c r="E201" t="s">
        <v>39</v>
      </c>
      <c r="F201" s="1">
        <v>1</v>
      </c>
      <c r="G201" s="8">
        <v>0</v>
      </c>
      <c r="H201" s="8">
        <f t="shared" si="18"/>
        <v>0</v>
      </c>
    </row>
    <row r="202" ht="12.75">
      <c r="I202" s="8">
        <f>SUM(H179:H201)</f>
        <v>143480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6"/>
  <sheetViews>
    <sheetView zoomScale="75" zoomScaleNormal="75" workbookViewId="0" topLeftCell="A163">
      <selection activeCell="F19" sqref="F19"/>
    </sheetView>
  </sheetViews>
  <sheetFormatPr defaultColWidth="9.140625" defaultRowHeight="12.75"/>
  <cols>
    <col min="1" max="1" width="17.57421875" style="0" customWidth="1"/>
    <col min="2" max="2" width="13.00390625" style="0" customWidth="1"/>
    <col min="3" max="3" width="11.28125" style="1" customWidth="1"/>
    <col min="4" max="4" width="21.28125" style="0" customWidth="1"/>
    <col min="5" max="5" width="54.421875" style="0" customWidth="1"/>
    <col min="6" max="6" width="5.8515625" style="1" customWidth="1"/>
    <col min="7" max="8" width="11.28125" style="8" bestFit="1" customWidth="1"/>
    <col min="9" max="9" width="11.28125" style="8" customWidth="1"/>
    <col min="10" max="10" width="26.421875" style="0" customWidth="1"/>
  </cols>
  <sheetData>
    <row r="1" spans="1:10" ht="12.75">
      <c r="A1" t="s">
        <v>48</v>
      </c>
      <c r="B1" t="s">
        <v>49</v>
      </c>
      <c r="C1" s="1" t="s">
        <v>51</v>
      </c>
      <c r="D1" t="s">
        <v>3</v>
      </c>
      <c r="E1" t="s">
        <v>4</v>
      </c>
      <c r="F1" s="1" t="s">
        <v>79</v>
      </c>
      <c r="G1" s="10" t="s">
        <v>1</v>
      </c>
      <c r="H1" s="8" t="s">
        <v>5</v>
      </c>
      <c r="I1" s="8" t="s">
        <v>6</v>
      </c>
      <c r="J1" s="10" t="s">
        <v>100</v>
      </c>
    </row>
    <row r="2" spans="1:8" ht="12.75">
      <c r="A2" t="s">
        <v>47</v>
      </c>
      <c r="B2" t="s">
        <v>50</v>
      </c>
      <c r="C2" s="1">
        <v>301</v>
      </c>
      <c r="D2" t="s">
        <v>84</v>
      </c>
      <c r="E2" t="s">
        <v>40</v>
      </c>
      <c r="F2" s="1">
        <f>ROUNDUP(C2/48,0)</f>
        <v>7</v>
      </c>
      <c r="G2" s="11">
        <v>6995</v>
      </c>
      <c r="H2" s="8">
        <f aca="true" t="shared" si="0" ref="H2:H9">G2*F2</f>
        <v>48965</v>
      </c>
    </row>
    <row r="3" spans="4:8" ht="12.75">
      <c r="D3" t="s">
        <v>41</v>
      </c>
      <c r="E3" t="s">
        <v>42</v>
      </c>
      <c r="F3" s="1">
        <f>F2</f>
        <v>7</v>
      </c>
      <c r="G3" s="11">
        <v>0</v>
      </c>
      <c r="H3" s="8">
        <f t="shared" si="0"/>
        <v>0</v>
      </c>
    </row>
    <row r="4" spans="4:8" ht="12.75">
      <c r="D4" t="s">
        <v>52</v>
      </c>
      <c r="E4" s="20" t="s">
        <v>104</v>
      </c>
      <c r="F4" s="1">
        <v>1</v>
      </c>
      <c r="G4" s="8">
        <v>200</v>
      </c>
      <c r="H4" s="8">
        <f t="shared" si="0"/>
        <v>200</v>
      </c>
    </row>
    <row r="5" spans="4:11" ht="12.75">
      <c r="D5" t="s">
        <v>57</v>
      </c>
      <c r="E5" t="s">
        <v>58</v>
      </c>
      <c r="F5" s="1">
        <f>ROUNDUP(F2/6,0)</f>
        <v>2</v>
      </c>
      <c r="G5" s="12">
        <v>1895</v>
      </c>
      <c r="H5" s="8">
        <f t="shared" si="0"/>
        <v>3790</v>
      </c>
      <c r="K5">
        <f>F164</f>
        <v>23</v>
      </c>
    </row>
    <row r="6" spans="4:8" ht="12.75">
      <c r="D6" t="s">
        <v>59</v>
      </c>
      <c r="E6" t="s">
        <v>60</v>
      </c>
      <c r="F6" s="1">
        <f>F2-F5</f>
        <v>5</v>
      </c>
      <c r="G6" s="12">
        <v>75</v>
      </c>
      <c r="H6" s="8">
        <f t="shared" si="0"/>
        <v>375</v>
      </c>
    </row>
    <row r="7" spans="4:8" ht="12.75">
      <c r="D7" t="s">
        <v>13</v>
      </c>
      <c r="E7" t="s">
        <v>14</v>
      </c>
      <c r="F7" s="1">
        <v>2</v>
      </c>
      <c r="G7" s="8">
        <v>500</v>
      </c>
      <c r="H7" s="8">
        <f t="shared" si="0"/>
        <v>1000</v>
      </c>
    </row>
    <row r="8" spans="4:9" ht="12.75">
      <c r="D8" t="s">
        <v>11</v>
      </c>
      <c r="E8" t="s">
        <v>53</v>
      </c>
      <c r="F8" s="1">
        <v>0</v>
      </c>
      <c r="G8" s="8">
        <v>995</v>
      </c>
      <c r="H8" s="8">
        <f t="shared" si="0"/>
        <v>0</v>
      </c>
      <c r="I8" s="10"/>
    </row>
    <row r="9" spans="4:8" ht="12.75">
      <c r="D9" t="s">
        <v>43</v>
      </c>
      <c r="E9" t="s">
        <v>44</v>
      </c>
      <c r="F9" s="1">
        <f>F3</f>
        <v>7</v>
      </c>
      <c r="G9" s="11">
        <v>0</v>
      </c>
      <c r="H9" s="8">
        <f t="shared" si="0"/>
        <v>0</v>
      </c>
    </row>
    <row r="10" spans="7:9" ht="12.75">
      <c r="G10" s="11"/>
      <c r="I10" s="8">
        <f>SUM(H2:H9)</f>
        <v>54330</v>
      </c>
    </row>
    <row r="11" spans="1:8" ht="12.75">
      <c r="A11" t="s">
        <v>47</v>
      </c>
      <c r="B11" t="s">
        <v>54</v>
      </c>
      <c r="C11" s="1">
        <v>81</v>
      </c>
      <c r="D11" t="s">
        <v>84</v>
      </c>
      <c r="E11" t="s">
        <v>40</v>
      </c>
      <c r="F11" s="1">
        <f>ROUNDUP(C11/48,0)</f>
        <v>2</v>
      </c>
      <c r="G11" s="11">
        <v>6995</v>
      </c>
      <c r="H11" s="8">
        <f aca="true" t="shared" si="1" ref="H11:H17">G11*F11</f>
        <v>13990</v>
      </c>
    </row>
    <row r="12" spans="4:8" ht="12.75">
      <c r="D12" t="s">
        <v>41</v>
      </c>
      <c r="E12" t="s">
        <v>42</v>
      </c>
      <c r="F12" s="1">
        <f>F11</f>
        <v>2</v>
      </c>
      <c r="G12" s="11">
        <v>0</v>
      </c>
      <c r="H12" s="8">
        <f t="shared" si="1"/>
        <v>0</v>
      </c>
    </row>
    <row r="13" spans="4:8" ht="12.75">
      <c r="D13" t="s">
        <v>57</v>
      </c>
      <c r="E13" t="s">
        <v>58</v>
      </c>
      <c r="F13" s="1">
        <f>ROUNDUP(F11/6,0)</f>
        <v>1</v>
      </c>
      <c r="G13" s="12">
        <v>1895</v>
      </c>
      <c r="H13" s="8">
        <f t="shared" si="1"/>
        <v>1895</v>
      </c>
    </row>
    <row r="14" spans="4:8" ht="12.75">
      <c r="D14" t="s">
        <v>59</v>
      </c>
      <c r="E14" t="s">
        <v>60</v>
      </c>
      <c r="F14" s="1">
        <f>F11-F13</f>
        <v>1</v>
      </c>
      <c r="G14" s="12">
        <v>75</v>
      </c>
      <c r="H14" s="8">
        <f t="shared" si="1"/>
        <v>75</v>
      </c>
    </row>
    <row r="15" spans="4:8" ht="12.75">
      <c r="D15" t="s">
        <v>13</v>
      </c>
      <c r="E15" t="s">
        <v>14</v>
      </c>
      <c r="F15" s="1">
        <v>2</v>
      </c>
      <c r="G15" s="8">
        <v>500</v>
      </c>
      <c r="H15" s="8">
        <f t="shared" si="1"/>
        <v>1000</v>
      </c>
    </row>
    <row r="16" spans="4:9" ht="12.75">
      <c r="D16" t="s">
        <v>11</v>
      </c>
      <c r="E16" t="s">
        <v>53</v>
      </c>
      <c r="F16" s="1">
        <v>0</v>
      </c>
      <c r="G16" s="8">
        <v>995</v>
      </c>
      <c r="H16" s="8">
        <f t="shared" si="1"/>
        <v>0</v>
      </c>
      <c r="I16" s="10"/>
    </row>
    <row r="17" spans="4:8" ht="12.75">
      <c r="D17" t="s">
        <v>43</v>
      </c>
      <c r="E17" t="s">
        <v>44</v>
      </c>
      <c r="F17" s="1">
        <f>F12</f>
        <v>2</v>
      </c>
      <c r="G17" s="11">
        <v>0</v>
      </c>
      <c r="H17" s="8">
        <f t="shared" si="1"/>
        <v>0</v>
      </c>
    </row>
    <row r="18" spans="7:9" ht="12.75">
      <c r="G18" s="11"/>
      <c r="I18" s="8">
        <f>SUM(H11:H17)</f>
        <v>16960</v>
      </c>
    </row>
    <row r="19" spans="2:8" ht="12.75">
      <c r="B19" t="s">
        <v>55</v>
      </c>
      <c r="C19" s="1">
        <v>92</v>
      </c>
      <c r="D19" t="s">
        <v>84</v>
      </c>
      <c r="E19" t="s">
        <v>40</v>
      </c>
      <c r="F19" s="1">
        <f>ROUNDUP(C19/48,0)</f>
        <v>2</v>
      </c>
      <c r="G19" s="11">
        <v>6995</v>
      </c>
      <c r="H19" s="8">
        <f aca="true" t="shared" si="2" ref="H19:H25">G19*F19</f>
        <v>13990</v>
      </c>
    </row>
    <row r="20" spans="4:8" ht="12.75">
      <c r="D20" t="s">
        <v>41</v>
      </c>
      <c r="E20" t="s">
        <v>42</v>
      </c>
      <c r="F20" s="1">
        <f>F19</f>
        <v>2</v>
      </c>
      <c r="G20" s="11">
        <v>0</v>
      </c>
      <c r="H20" s="8">
        <f t="shared" si="2"/>
        <v>0</v>
      </c>
    </row>
    <row r="21" spans="4:8" ht="12.75">
      <c r="D21" t="s">
        <v>57</v>
      </c>
      <c r="E21" t="s">
        <v>58</v>
      </c>
      <c r="F21" s="1">
        <f>ROUNDUP(F19/6,0)</f>
        <v>1</v>
      </c>
      <c r="G21" s="12">
        <v>1895</v>
      </c>
      <c r="H21" s="8">
        <f t="shared" si="2"/>
        <v>1895</v>
      </c>
    </row>
    <row r="22" spans="4:8" ht="12.75">
      <c r="D22" t="s">
        <v>59</v>
      </c>
      <c r="E22" t="s">
        <v>60</v>
      </c>
      <c r="F22" s="1">
        <f>F19-F21</f>
        <v>1</v>
      </c>
      <c r="G22" s="12">
        <v>75</v>
      </c>
      <c r="H22" s="8">
        <f t="shared" si="2"/>
        <v>75</v>
      </c>
    </row>
    <row r="23" spans="4:8" ht="12.75">
      <c r="D23" t="s">
        <v>13</v>
      </c>
      <c r="E23" t="s">
        <v>14</v>
      </c>
      <c r="F23" s="1">
        <v>2</v>
      </c>
      <c r="G23" s="8">
        <v>500</v>
      </c>
      <c r="H23" s="8">
        <f t="shared" si="2"/>
        <v>1000</v>
      </c>
    </row>
    <row r="24" spans="4:9" ht="12.75">
      <c r="D24" t="s">
        <v>11</v>
      </c>
      <c r="E24" t="s">
        <v>53</v>
      </c>
      <c r="F24" s="1">
        <v>0</v>
      </c>
      <c r="G24" s="8">
        <v>995</v>
      </c>
      <c r="H24" s="8">
        <f t="shared" si="2"/>
        <v>0</v>
      </c>
      <c r="I24" s="10"/>
    </row>
    <row r="25" spans="4:8" ht="12.75">
      <c r="D25" t="s">
        <v>43</v>
      </c>
      <c r="E25" t="s">
        <v>44</v>
      </c>
      <c r="F25" s="1">
        <f>F20</f>
        <v>2</v>
      </c>
      <c r="G25" s="11">
        <v>0</v>
      </c>
      <c r="H25" s="8">
        <f t="shared" si="2"/>
        <v>0</v>
      </c>
    </row>
    <row r="26" spans="7:9" ht="12.75">
      <c r="G26" s="11"/>
      <c r="I26" s="8">
        <f>SUM(H19:H25)</f>
        <v>16960</v>
      </c>
    </row>
    <row r="27" spans="2:8" ht="12.75">
      <c r="B27" s="5" t="s">
        <v>56</v>
      </c>
      <c r="C27" s="1">
        <v>178</v>
      </c>
      <c r="D27" t="s">
        <v>61</v>
      </c>
      <c r="E27" t="s">
        <v>62</v>
      </c>
      <c r="F27" s="1">
        <v>1</v>
      </c>
      <c r="G27" s="8">
        <v>9500</v>
      </c>
      <c r="H27" s="8">
        <f>SUM(F27*G27)</f>
        <v>9500</v>
      </c>
    </row>
    <row r="28" spans="4:8" ht="12.75">
      <c r="D28" t="s">
        <v>7</v>
      </c>
      <c r="E28" t="s">
        <v>8</v>
      </c>
      <c r="F28" s="1">
        <v>1</v>
      </c>
      <c r="G28" s="8">
        <v>0</v>
      </c>
      <c r="H28" s="8">
        <f aca="true" t="shared" si="3" ref="H28:H41">G28*F28</f>
        <v>0</v>
      </c>
    </row>
    <row r="29" spans="4:8" ht="12.75">
      <c r="D29" t="s">
        <v>107</v>
      </c>
      <c r="E29" t="s">
        <v>108</v>
      </c>
      <c r="F29" s="1">
        <v>1</v>
      </c>
      <c r="G29" s="8">
        <v>33000</v>
      </c>
      <c r="H29" s="8">
        <f t="shared" si="3"/>
        <v>33000</v>
      </c>
    </row>
    <row r="30" spans="4:8" ht="12.75">
      <c r="D30" t="s">
        <v>109</v>
      </c>
      <c r="E30" t="s">
        <v>110</v>
      </c>
      <c r="F30" s="1">
        <v>8</v>
      </c>
      <c r="G30" s="8">
        <v>500</v>
      </c>
      <c r="H30" s="8">
        <f t="shared" si="3"/>
        <v>4000</v>
      </c>
    </row>
    <row r="31" spans="4:8" ht="12.75">
      <c r="D31" t="s">
        <v>111</v>
      </c>
      <c r="E31" t="s">
        <v>112</v>
      </c>
      <c r="F31" s="1">
        <v>0</v>
      </c>
      <c r="G31" s="8">
        <v>995</v>
      </c>
      <c r="H31" s="8">
        <f t="shared" si="3"/>
        <v>0</v>
      </c>
    </row>
    <row r="32" spans="4:8" ht="12.75">
      <c r="D32" t="s">
        <v>21</v>
      </c>
      <c r="E32" t="s">
        <v>22</v>
      </c>
      <c r="F32" s="1">
        <f>ROUNDUP(C27/48,0)</f>
        <v>4</v>
      </c>
      <c r="G32" s="8">
        <v>15000</v>
      </c>
      <c r="H32" s="8">
        <f t="shared" si="3"/>
        <v>60000</v>
      </c>
    </row>
    <row r="33" spans="4:8" ht="12.75">
      <c r="D33" t="s">
        <v>63</v>
      </c>
      <c r="E33" t="s">
        <v>64</v>
      </c>
      <c r="F33" s="1">
        <v>1</v>
      </c>
      <c r="G33" s="8">
        <v>495</v>
      </c>
      <c r="H33" s="8">
        <f t="shared" si="3"/>
        <v>495</v>
      </c>
    </row>
    <row r="34" spans="4:8" ht="12.75">
      <c r="D34" t="s">
        <v>23</v>
      </c>
      <c r="E34" t="s">
        <v>24</v>
      </c>
      <c r="F34" s="1">
        <v>2</v>
      </c>
      <c r="G34" s="8">
        <v>3000</v>
      </c>
      <c r="H34" s="8">
        <f t="shared" si="3"/>
        <v>6000</v>
      </c>
    </row>
    <row r="35" spans="4:8" ht="12.75">
      <c r="D35" t="s">
        <v>25</v>
      </c>
      <c r="E35" t="s">
        <v>26</v>
      </c>
      <c r="F35" s="1">
        <v>2</v>
      </c>
      <c r="G35" s="8">
        <v>0</v>
      </c>
      <c r="H35" s="8">
        <f t="shared" si="3"/>
        <v>0</v>
      </c>
    </row>
    <row r="36" spans="4:8" ht="12.75">
      <c r="D36" t="s">
        <v>27</v>
      </c>
      <c r="E36" t="s">
        <v>28</v>
      </c>
      <c r="F36" s="1">
        <v>1</v>
      </c>
      <c r="G36" s="8">
        <v>0</v>
      </c>
      <c r="H36" s="8">
        <f t="shared" si="3"/>
        <v>0</v>
      </c>
    </row>
    <row r="37" spans="4:8" ht="12.75">
      <c r="D37" t="s">
        <v>29</v>
      </c>
      <c r="E37" t="s">
        <v>28</v>
      </c>
      <c r="F37" s="1">
        <v>1</v>
      </c>
      <c r="G37" s="8">
        <v>0</v>
      </c>
      <c r="H37" s="8">
        <f t="shared" si="3"/>
        <v>0</v>
      </c>
    </row>
    <row r="38" spans="4:8" ht="12.75">
      <c r="D38" t="s">
        <v>30</v>
      </c>
      <c r="E38" t="s">
        <v>31</v>
      </c>
      <c r="F38" s="1">
        <v>1</v>
      </c>
      <c r="G38" s="8">
        <v>0</v>
      </c>
      <c r="H38" s="8">
        <f t="shared" si="3"/>
        <v>0</v>
      </c>
    </row>
    <row r="39" spans="4:8" ht="12.75">
      <c r="D39" t="s">
        <v>32</v>
      </c>
      <c r="E39" t="s">
        <v>33</v>
      </c>
      <c r="F39" s="1">
        <v>2</v>
      </c>
      <c r="G39" s="8">
        <v>0</v>
      </c>
      <c r="H39" s="8">
        <f t="shared" si="3"/>
        <v>0</v>
      </c>
    </row>
    <row r="40" spans="4:8" ht="12.75">
      <c r="D40" t="s">
        <v>17</v>
      </c>
      <c r="E40" t="s">
        <v>18</v>
      </c>
      <c r="F40" s="1">
        <v>1</v>
      </c>
      <c r="G40" s="8">
        <v>0</v>
      </c>
      <c r="H40" s="8">
        <f t="shared" si="3"/>
        <v>0</v>
      </c>
    </row>
    <row r="41" spans="4:8" ht="12.75">
      <c r="D41" t="s">
        <v>30</v>
      </c>
      <c r="E41" t="s">
        <v>31</v>
      </c>
      <c r="F41" s="1">
        <v>1</v>
      </c>
      <c r="G41" s="8">
        <v>0</v>
      </c>
      <c r="H41" s="8">
        <f t="shared" si="3"/>
        <v>0</v>
      </c>
    </row>
    <row r="42" ht="12.75">
      <c r="I42" s="8">
        <f>SUM(H27:H41)</f>
        <v>112995</v>
      </c>
    </row>
    <row r="43" spans="1:8" ht="12.75">
      <c r="A43" t="s">
        <v>65</v>
      </c>
      <c r="B43" t="s">
        <v>66</v>
      </c>
      <c r="C43" s="1">
        <v>200</v>
      </c>
      <c r="D43" t="s">
        <v>84</v>
      </c>
      <c r="E43" t="s">
        <v>40</v>
      </c>
      <c r="F43" s="1">
        <f>ROUNDUP(C43/48,0)</f>
        <v>5</v>
      </c>
      <c r="G43" s="11">
        <v>6995</v>
      </c>
      <c r="H43" s="8">
        <f aca="true" t="shared" si="4" ref="H43:H50">G43*F43</f>
        <v>34975</v>
      </c>
    </row>
    <row r="44" spans="4:8" ht="12.75">
      <c r="D44" t="s">
        <v>41</v>
      </c>
      <c r="E44" t="s">
        <v>42</v>
      </c>
      <c r="F44" s="1">
        <f>F43</f>
        <v>5</v>
      </c>
      <c r="G44" s="11">
        <v>0</v>
      </c>
      <c r="H44" s="8">
        <f t="shared" si="4"/>
        <v>0</v>
      </c>
    </row>
    <row r="45" spans="4:8" ht="12.75">
      <c r="D45" t="s">
        <v>52</v>
      </c>
      <c r="E45" s="20" t="s">
        <v>104</v>
      </c>
      <c r="F45" s="1">
        <v>1</v>
      </c>
      <c r="G45" s="8">
        <v>200</v>
      </c>
      <c r="H45" s="8">
        <f t="shared" si="4"/>
        <v>200</v>
      </c>
    </row>
    <row r="46" spans="4:8" ht="12.75">
      <c r="D46" t="s">
        <v>57</v>
      </c>
      <c r="E46" t="s">
        <v>58</v>
      </c>
      <c r="F46" s="1">
        <f>ROUNDUP(F43/6,0)</f>
        <v>1</v>
      </c>
      <c r="G46" s="12">
        <v>1895</v>
      </c>
      <c r="H46" s="8">
        <f t="shared" si="4"/>
        <v>1895</v>
      </c>
    </row>
    <row r="47" spans="4:8" ht="12.75">
      <c r="D47" t="s">
        <v>59</v>
      </c>
      <c r="E47" t="s">
        <v>60</v>
      </c>
      <c r="F47" s="1">
        <f>F43-F46</f>
        <v>4</v>
      </c>
      <c r="G47" s="12">
        <v>75</v>
      </c>
      <c r="H47" s="8">
        <f t="shared" si="4"/>
        <v>300</v>
      </c>
    </row>
    <row r="48" spans="4:8" ht="12.75">
      <c r="D48" t="s">
        <v>13</v>
      </c>
      <c r="E48" t="s">
        <v>14</v>
      </c>
      <c r="F48" s="1">
        <v>2</v>
      </c>
      <c r="G48" s="8">
        <v>500</v>
      </c>
      <c r="H48" s="8">
        <f t="shared" si="4"/>
        <v>1000</v>
      </c>
    </row>
    <row r="49" spans="4:9" ht="12.75">
      <c r="D49" t="s">
        <v>11</v>
      </c>
      <c r="E49" t="s">
        <v>53</v>
      </c>
      <c r="F49" s="1">
        <v>0</v>
      </c>
      <c r="G49" s="8">
        <v>995</v>
      </c>
      <c r="H49" s="8">
        <f t="shared" si="4"/>
        <v>0</v>
      </c>
      <c r="I49" s="10"/>
    </row>
    <row r="50" spans="4:8" ht="12.75">
      <c r="D50" t="s">
        <v>43</v>
      </c>
      <c r="E50" t="s">
        <v>44</v>
      </c>
      <c r="F50" s="1">
        <f>F44</f>
        <v>5</v>
      </c>
      <c r="G50" s="11">
        <v>0</v>
      </c>
      <c r="H50" s="8">
        <f t="shared" si="4"/>
        <v>0</v>
      </c>
    </row>
    <row r="51" spans="7:9" ht="12.75">
      <c r="G51" s="11"/>
      <c r="I51" s="8">
        <f>SUM(H43:H50)</f>
        <v>38370</v>
      </c>
    </row>
    <row r="52" spans="2:9" s="4" customFormat="1" ht="12.75">
      <c r="B52" s="9" t="s">
        <v>67</v>
      </c>
      <c r="C52" s="1">
        <v>141</v>
      </c>
      <c r="D52" t="s">
        <v>84</v>
      </c>
      <c r="E52" t="s">
        <v>40</v>
      </c>
      <c r="F52" s="1">
        <f>ROUNDUP(C52/48,0)</f>
        <v>3</v>
      </c>
      <c r="G52" s="11">
        <v>6995</v>
      </c>
      <c r="H52" s="8">
        <f aca="true" t="shared" si="5" ref="H52:H59">G52*F52</f>
        <v>20985</v>
      </c>
      <c r="I52" s="8"/>
    </row>
    <row r="53" spans="4:8" ht="12.75">
      <c r="D53" t="s">
        <v>41</v>
      </c>
      <c r="E53" t="s">
        <v>42</v>
      </c>
      <c r="F53" s="1">
        <f>F52</f>
        <v>3</v>
      </c>
      <c r="G53" s="11">
        <v>0</v>
      </c>
      <c r="H53" s="8">
        <f t="shared" si="5"/>
        <v>0</v>
      </c>
    </row>
    <row r="54" spans="4:8" ht="12.75">
      <c r="D54" t="s">
        <v>52</v>
      </c>
      <c r="E54" s="20" t="s">
        <v>104</v>
      </c>
      <c r="F54" s="1">
        <v>1</v>
      </c>
      <c r="G54" s="8">
        <v>200</v>
      </c>
      <c r="H54" s="8">
        <f t="shared" si="5"/>
        <v>200</v>
      </c>
    </row>
    <row r="55" spans="4:8" ht="12.75">
      <c r="D55" t="s">
        <v>57</v>
      </c>
      <c r="E55" t="s">
        <v>58</v>
      </c>
      <c r="F55" s="1">
        <f>ROUNDUP(F52/6,0)</f>
        <v>1</v>
      </c>
      <c r="G55" s="12">
        <v>1895</v>
      </c>
      <c r="H55" s="8">
        <f t="shared" si="5"/>
        <v>1895</v>
      </c>
    </row>
    <row r="56" spans="4:8" ht="12.75">
      <c r="D56" t="s">
        <v>59</v>
      </c>
      <c r="E56" t="s">
        <v>60</v>
      </c>
      <c r="F56" s="1">
        <f>F52-F55</f>
        <v>2</v>
      </c>
      <c r="G56" s="12">
        <v>75</v>
      </c>
      <c r="H56" s="8">
        <f t="shared" si="5"/>
        <v>150</v>
      </c>
    </row>
    <row r="57" spans="4:8" ht="12.75">
      <c r="D57" t="s">
        <v>13</v>
      </c>
      <c r="E57" t="s">
        <v>14</v>
      </c>
      <c r="F57" s="1">
        <v>2</v>
      </c>
      <c r="G57" s="8">
        <v>500</v>
      </c>
      <c r="H57" s="8">
        <f t="shared" si="5"/>
        <v>1000</v>
      </c>
    </row>
    <row r="58" spans="4:9" ht="12.75">
      <c r="D58" t="s">
        <v>11</v>
      </c>
      <c r="E58" t="s">
        <v>53</v>
      </c>
      <c r="F58" s="1">
        <v>0</v>
      </c>
      <c r="G58" s="8">
        <v>995</v>
      </c>
      <c r="H58" s="8">
        <f t="shared" si="5"/>
        <v>0</v>
      </c>
      <c r="I58" s="10"/>
    </row>
    <row r="59" spans="4:8" ht="12.75">
      <c r="D59" t="s">
        <v>43</v>
      </c>
      <c r="E59" t="s">
        <v>44</v>
      </c>
      <c r="F59" s="1">
        <f>F53</f>
        <v>3</v>
      </c>
      <c r="G59" s="11">
        <v>0</v>
      </c>
      <c r="H59" s="8">
        <f t="shared" si="5"/>
        <v>0</v>
      </c>
    </row>
    <row r="60" spans="3:9" s="4" customFormat="1" ht="12.75">
      <c r="C60" s="1"/>
      <c r="D60"/>
      <c r="E60"/>
      <c r="F60" s="1"/>
      <c r="G60" s="11"/>
      <c r="H60" s="8"/>
      <c r="I60" s="8">
        <f>SUM(H52:H59)</f>
        <v>24230</v>
      </c>
    </row>
    <row r="61" spans="2:8" ht="12.75">
      <c r="B61" s="9" t="s">
        <v>68</v>
      </c>
      <c r="C61" s="1">
        <v>168</v>
      </c>
      <c r="D61" t="s">
        <v>84</v>
      </c>
      <c r="E61" t="s">
        <v>40</v>
      </c>
      <c r="F61" s="1">
        <f>ROUNDUP(C61/48,0)</f>
        <v>4</v>
      </c>
      <c r="G61" s="11">
        <v>6995</v>
      </c>
      <c r="H61" s="8">
        <f aca="true" t="shared" si="6" ref="H61:H68">G61*F61</f>
        <v>27980</v>
      </c>
    </row>
    <row r="62" spans="4:8" ht="12.75">
      <c r="D62" t="s">
        <v>41</v>
      </c>
      <c r="E62" t="s">
        <v>42</v>
      </c>
      <c r="F62" s="1">
        <f>F61</f>
        <v>4</v>
      </c>
      <c r="G62" s="11">
        <v>0</v>
      </c>
      <c r="H62" s="8">
        <f t="shared" si="6"/>
        <v>0</v>
      </c>
    </row>
    <row r="63" spans="4:8" ht="12.75">
      <c r="D63" t="s">
        <v>52</v>
      </c>
      <c r="E63" s="20" t="s">
        <v>104</v>
      </c>
      <c r="F63" s="1">
        <v>1</v>
      </c>
      <c r="G63" s="8">
        <v>200</v>
      </c>
      <c r="H63" s="8">
        <f t="shared" si="6"/>
        <v>200</v>
      </c>
    </row>
    <row r="64" spans="4:8" ht="12.75">
      <c r="D64" t="s">
        <v>57</v>
      </c>
      <c r="E64" t="s">
        <v>58</v>
      </c>
      <c r="F64" s="1">
        <f>ROUNDUP(F61/6,0)</f>
        <v>1</v>
      </c>
      <c r="G64" s="12">
        <v>1895</v>
      </c>
      <c r="H64" s="8">
        <f t="shared" si="6"/>
        <v>1895</v>
      </c>
    </row>
    <row r="65" spans="4:8" ht="12.75">
      <c r="D65" t="s">
        <v>59</v>
      </c>
      <c r="E65" t="s">
        <v>60</v>
      </c>
      <c r="F65" s="1">
        <f>F61-F64</f>
        <v>3</v>
      </c>
      <c r="G65" s="12">
        <v>75</v>
      </c>
      <c r="H65" s="8">
        <f t="shared" si="6"/>
        <v>225</v>
      </c>
    </row>
    <row r="66" spans="4:8" ht="12.75">
      <c r="D66" t="s">
        <v>13</v>
      </c>
      <c r="E66" t="s">
        <v>14</v>
      </c>
      <c r="F66" s="1">
        <v>2</v>
      </c>
      <c r="G66" s="8">
        <v>500</v>
      </c>
      <c r="H66" s="8">
        <f t="shared" si="6"/>
        <v>1000</v>
      </c>
    </row>
    <row r="67" spans="4:9" ht="12.75">
      <c r="D67" t="s">
        <v>11</v>
      </c>
      <c r="E67" t="s">
        <v>53</v>
      </c>
      <c r="F67" s="1">
        <v>0</v>
      </c>
      <c r="G67" s="8">
        <v>995</v>
      </c>
      <c r="H67" s="8">
        <f t="shared" si="6"/>
        <v>0</v>
      </c>
      <c r="I67" s="10"/>
    </row>
    <row r="68" spans="4:8" ht="12.75">
      <c r="D68" t="s">
        <v>43</v>
      </c>
      <c r="E68" t="s">
        <v>44</v>
      </c>
      <c r="F68" s="1">
        <f>F62</f>
        <v>4</v>
      </c>
      <c r="G68" s="11">
        <v>0</v>
      </c>
      <c r="H68" s="8">
        <f t="shared" si="6"/>
        <v>0</v>
      </c>
    </row>
    <row r="69" spans="2:9" ht="12.75">
      <c r="B69" s="4"/>
      <c r="G69" s="11"/>
      <c r="I69" s="8">
        <f>SUM(H61:H68)</f>
        <v>31300</v>
      </c>
    </row>
    <row r="70" spans="2:8" ht="12.75">
      <c r="B70" s="9" t="s">
        <v>69</v>
      </c>
      <c r="C70" s="1">
        <v>246</v>
      </c>
      <c r="D70" t="s">
        <v>84</v>
      </c>
      <c r="E70" t="s">
        <v>40</v>
      </c>
      <c r="F70" s="1">
        <f>ROUNDUP(C70/48,0)</f>
        <v>6</v>
      </c>
      <c r="G70" s="11">
        <v>6995</v>
      </c>
      <c r="H70" s="8">
        <f aca="true" t="shared" si="7" ref="H70:H77">G70*F70</f>
        <v>41970</v>
      </c>
    </row>
    <row r="71" spans="4:8" ht="12.75">
      <c r="D71" t="s">
        <v>41</v>
      </c>
      <c r="E71" t="s">
        <v>42</v>
      </c>
      <c r="F71" s="1">
        <f>F70</f>
        <v>6</v>
      </c>
      <c r="G71" s="11">
        <v>0</v>
      </c>
      <c r="H71" s="8">
        <f t="shared" si="7"/>
        <v>0</v>
      </c>
    </row>
    <row r="72" spans="4:8" ht="12.75">
      <c r="D72" t="s">
        <v>52</v>
      </c>
      <c r="E72" s="20" t="s">
        <v>104</v>
      </c>
      <c r="F72" s="1">
        <v>1</v>
      </c>
      <c r="G72" s="8">
        <v>200</v>
      </c>
      <c r="H72" s="8">
        <f t="shared" si="7"/>
        <v>200</v>
      </c>
    </row>
    <row r="73" spans="4:8" ht="12.75">
      <c r="D73" t="s">
        <v>57</v>
      </c>
      <c r="E73" t="s">
        <v>58</v>
      </c>
      <c r="F73" s="1">
        <f>ROUNDUP(F70/6,0)</f>
        <v>1</v>
      </c>
      <c r="G73" s="12">
        <v>1895</v>
      </c>
      <c r="H73" s="8">
        <f t="shared" si="7"/>
        <v>1895</v>
      </c>
    </row>
    <row r="74" spans="4:8" ht="12.75">
      <c r="D74" t="s">
        <v>59</v>
      </c>
      <c r="E74" t="s">
        <v>60</v>
      </c>
      <c r="F74" s="1">
        <f>F70-F73</f>
        <v>5</v>
      </c>
      <c r="G74" s="12">
        <v>75</v>
      </c>
      <c r="H74" s="8">
        <f t="shared" si="7"/>
        <v>375</v>
      </c>
    </row>
    <row r="75" spans="4:8" ht="12.75">
      <c r="D75" t="s">
        <v>13</v>
      </c>
      <c r="E75" t="s">
        <v>14</v>
      </c>
      <c r="F75" s="1">
        <v>2</v>
      </c>
      <c r="G75" s="8">
        <v>500</v>
      </c>
      <c r="H75" s="8">
        <f t="shared" si="7"/>
        <v>1000</v>
      </c>
    </row>
    <row r="76" spans="4:9" ht="12.75">
      <c r="D76" t="s">
        <v>11</v>
      </c>
      <c r="E76" t="s">
        <v>53</v>
      </c>
      <c r="F76" s="1">
        <v>0</v>
      </c>
      <c r="G76" s="8">
        <v>995</v>
      </c>
      <c r="H76" s="8">
        <f t="shared" si="7"/>
        <v>0</v>
      </c>
      <c r="I76" s="10"/>
    </row>
    <row r="77" spans="2:9" s="4" customFormat="1" ht="12.75">
      <c r="B77"/>
      <c r="C77" s="1"/>
      <c r="D77" t="s">
        <v>43</v>
      </c>
      <c r="E77" t="s">
        <v>44</v>
      </c>
      <c r="F77" s="1">
        <f>F71</f>
        <v>6</v>
      </c>
      <c r="G77" s="11">
        <v>0</v>
      </c>
      <c r="H77" s="8">
        <f t="shared" si="7"/>
        <v>0</v>
      </c>
      <c r="I77" s="8"/>
    </row>
    <row r="78" spans="2:9" ht="12.75">
      <c r="B78" s="4"/>
      <c r="G78" s="11"/>
      <c r="I78" s="8">
        <f>SUM(H70:H77)</f>
        <v>45440</v>
      </c>
    </row>
    <row r="79" spans="2:8" ht="12.75">
      <c r="B79" s="9" t="s">
        <v>70</v>
      </c>
      <c r="C79" s="1">
        <v>183</v>
      </c>
      <c r="D79" t="s">
        <v>84</v>
      </c>
      <c r="E79" t="s">
        <v>40</v>
      </c>
      <c r="F79" s="1">
        <f>ROUNDUP(C79/48,0)</f>
        <v>4</v>
      </c>
      <c r="G79" s="11">
        <v>6995</v>
      </c>
      <c r="H79" s="8">
        <f aca="true" t="shared" si="8" ref="H79:H86">G79*F79</f>
        <v>27980</v>
      </c>
    </row>
    <row r="80" spans="4:8" ht="12.75">
      <c r="D80" t="s">
        <v>41</v>
      </c>
      <c r="E80" t="s">
        <v>42</v>
      </c>
      <c r="F80" s="1">
        <f>F79</f>
        <v>4</v>
      </c>
      <c r="G80" s="11">
        <v>0</v>
      </c>
      <c r="H80" s="8">
        <f t="shared" si="8"/>
        <v>0</v>
      </c>
    </row>
    <row r="81" spans="4:8" ht="12.75">
      <c r="D81" t="s">
        <v>52</v>
      </c>
      <c r="E81" s="20" t="s">
        <v>104</v>
      </c>
      <c r="F81" s="1">
        <v>1</v>
      </c>
      <c r="G81" s="8">
        <v>200</v>
      </c>
      <c r="H81" s="8">
        <f t="shared" si="8"/>
        <v>200</v>
      </c>
    </row>
    <row r="82" spans="4:8" ht="12.75">
      <c r="D82" t="s">
        <v>57</v>
      </c>
      <c r="E82" t="s">
        <v>58</v>
      </c>
      <c r="F82" s="1">
        <f>ROUNDUP(F79/6,0)</f>
        <v>1</v>
      </c>
      <c r="G82" s="12">
        <v>1895</v>
      </c>
      <c r="H82" s="8">
        <f t="shared" si="8"/>
        <v>1895</v>
      </c>
    </row>
    <row r="83" spans="4:8" ht="12.75">
      <c r="D83" t="s">
        <v>59</v>
      </c>
      <c r="E83" t="s">
        <v>60</v>
      </c>
      <c r="F83" s="1">
        <f>F79-F82</f>
        <v>3</v>
      </c>
      <c r="G83" s="12">
        <v>75</v>
      </c>
      <c r="H83" s="8">
        <f t="shared" si="8"/>
        <v>225</v>
      </c>
    </row>
    <row r="84" spans="4:8" ht="12.75">
      <c r="D84" t="s">
        <v>13</v>
      </c>
      <c r="E84" t="s">
        <v>14</v>
      </c>
      <c r="F84" s="1">
        <v>2</v>
      </c>
      <c r="G84" s="8">
        <v>500</v>
      </c>
      <c r="H84" s="8">
        <f t="shared" si="8"/>
        <v>1000</v>
      </c>
    </row>
    <row r="85" spans="2:9" s="4" customFormat="1" ht="12.75">
      <c r="B85"/>
      <c r="C85" s="1"/>
      <c r="D85" t="s">
        <v>11</v>
      </c>
      <c r="E85" t="s">
        <v>53</v>
      </c>
      <c r="F85" s="1">
        <v>0</v>
      </c>
      <c r="G85" s="8">
        <v>995</v>
      </c>
      <c r="H85" s="8">
        <f t="shared" si="8"/>
        <v>0</v>
      </c>
      <c r="I85" s="10"/>
    </row>
    <row r="86" spans="4:8" ht="12.75">
      <c r="D86" t="s">
        <v>43</v>
      </c>
      <c r="E86" t="s">
        <v>44</v>
      </c>
      <c r="F86" s="1">
        <f>F80</f>
        <v>4</v>
      </c>
      <c r="G86" s="11">
        <v>0</v>
      </c>
      <c r="H86" s="8">
        <f t="shared" si="8"/>
        <v>0</v>
      </c>
    </row>
    <row r="87" spans="2:9" ht="12.75">
      <c r="B87" s="4"/>
      <c r="G87" s="11"/>
      <c r="I87" s="8">
        <f>SUM(H79:H86)</f>
        <v>31300</v>
      </c>
    </row>
    <row r="88" spans="2:8" ht="12.75">
      <c r="B88" s="9" t="s">
        <v>119</v>
      </c>
      <c r="C88" s="1">
        <v>161</v>
      </c>
      <c r="D88" t="s">
        <v>84</v>
      </c>
      <c r="E88" t="s">
        <v>40</v>
      </c>
      <c r="F88" s="1">
        <f>ROUNDUP(C88/48,0)</f>
        <v>4</v>
      </c>
      <c r="G88" s="11">
        <v>6995</v>
      </c>
      <c r="H88" s="8">
        <f aca="true" t="shared" si="9" ref="H88:H95">G88*F88</f>
        <v>27980</v>
      </c>
    </row>
    <row r="89" spans="4:8" ht="12.75">
      <c r="D89" t="s">
        <v>41</v>
      </c>
      <c r="E89" t="s">
        <v>42</v>
      </c>
      <c r="F89" s="1">
        <f>F88</f>
        <v>4</v>
      </c>
      <c r="G89" s="11">
        <v>0</v>
      </c>
      <c r="H89" s="8">
        <f t="shared" si="9"/>
        <v>0</v>
      </c>
    </row>
    <row r="90" spans="4:8" ht="12.75">
      <c r="D90" t="s">
        <v>52</v>
      </c>
      <c r="E90" s="20" t="s">
        <v>104</v>
      </c>
      <c r="F90" s="1">
        <v>1</v>
      </c>
      <c r="G90" s="8">
        <v>200</v>
      </c>
      <c r="H90" s="8">
        <f t="shared" si="9"/>
        <v>200</v>
      </c>
    </row>
    <row r="91" spans="4:8" ht="12.75">
      <c r="D91" t="s">
        <v>57</v>
      </c>
      <c r="E91" t="s">
        <v>58</v>
      </c>
      <c r="F91" s="1">
        <f>ROUNDUP(F88/6,0)</f>
        <v>1</v>
      </c>
      <c r="G91" s="12">
        <v>1895</v>
      </c>
      <c r="H91" s="8">
        <f t="shared" si="9"/>
        <v>1895</v>
      </c>
    </row>
    <row r="92" spans="4:8" ht="12.75">
      <c r="D92" t="s">
        <v>59</v>
      </c>
      <c r="E92" t="s">
        <v>60</v>
      </c>
      <c r="F92" s="1">
        <f>F88-F91</f>
        <v>3</v>
      </c>
      <c r="G92" s="12">
        <v>75</v>
      </c>
      <c r="H92" s="8">
        <f t="shared" si="9"/>
        <v>225</v>
      </c>
    </row>
    <row r="93" spans="4:8" ht="12.75">
      <c r="D93" t="s">
        <v>13</v>
      </c>
      <c r="E93" t="s">
        <v>14</v>
      </c>
      <c r="F93" s="1">
        <v>2</v>
      </c>
      <c r="G93" s="8">
        <v>500</v>
      </c>
      <c r="H93" s="8">
        <f t="shared" si="9"/>
        <v>1000</v>
      </c>
    </row>
    <row r="94" spans="2:9" s="4" customFormat="1" ht="12.75">
      <c r="B94"/>
      <c r="C94" s="1"/>
      <c r="D94" t="s">
        <v>11</v>
      </c>
      <c r="E94" t="s">
        <v>53</v>
      </c>
      <c r="F94" s="1">
        <v>0</v>
      </c>
      <c r="G94" s="8">
        <v>995</v>
      </c>
      <c r="H94" s="8">
        <f t="shared" si="9"/>
        <v>0</v>
      </c>
      <c r="I94" s="10"/>
    </row>
    <row r="95" spans="4:8" ht="12.75">
      <c r="D95" t="s">
        <v>43</v>
      </c>
      <c r="E95" t="s">
        <v>44</v>
      </c>
      <c r="F95" s="1">
        <f>F89</f>
        <v>4</v>
      </c>
      <c r="G95" s="11">
        <v>0</v>
      </c>
      <c r="H95" s="8">
        <f t="shared" si="9"/>
        <v>0</v>
      </c>
    </row>
    <row r="96" spans="2:9" ht="12.75">
      <c r="B96" s="4"/>
      <c r="G96" s="11"/>
      <c r="I96" s="8">
        <f>SUM(H88:H95)</f>
        <v>31300</v>
      </c>
    </row>
    <row r="97" spans="2:8" ht="12.75">
      <c r="B97" s="9" t="s">
        <v>71</v>
      </c>
      <c r="C97" s="1">
        <v>196</v>
      </c>
      <c r="D97" t="s">
        <v>84</v>
      </c>
      <c r="E97" t="s">
        <v>40</v>
      </c>
      <c r="F97" s="1">
        <f>ROUNDUP(C97/48,0)</f>
        <v>5</v>
      </c>
      <c r="G97" s="11">
        <v>6995</v>
      </c>
      <c r="H97" s="8">
        <f aca="true" t="shared" si="10" ref="H97:H104">G97*F97</f>
        <v>34975</v>
      </c>
    </row>
    <row r="98" spans="4:8" ht="12.75">
      <c r="D98" t="s">
        <v>41</v>
      </c>
      <c r="E98" t="s">
        <v>42</v>
      </c>
      <c r="F98" s="1">
        <f>F97</f>
        <v>5</v>
      </c>
      <c r="G98" s="11">
        <v>0</v>
      </c>
      <c r="H98" s="8">
        <f t="shared" si="10"/>
        <v>0</v>
      </c>
    </row>
    <row r="99" spans="4:8" ht="12.75">
      <c r="D99" t="s">
        <v>52</v>
      </c>
      <c r="E99" s="20" t="s">
        <v>104</v>
      </c>
      <c r="F99" s="1">
        <v>1</v>
      </c>
      <c r="G99" s="8">
        <v>200</v>
      </c>
      <c r="H99" s="8">
        <f t="shared" si="10"/>
        <v>200</v>
      </c>
    </row>
    <row r="100" spans="4:8" ht="12.75">
      <c r="D100" t="s">
        <v>57</v>
      </c>
      <c r="E100" t="s">
        <v>58</v>
      </c>
      <c r="F100" s="1">
        <f>ROUNDUP(F97/6,0)</f>
        <v>1</v>
      </c>
      <c r="G100" s="12">
        <v>1895</v>
      </c>
      <c r="H100" s="8">
        <f t="shared" si="10"/>
        <v>1895</v>
      </c>
    </row>
    <row r="101" spans="4:8" ht="12.75">
      <c r="D101" t="s">
        <v>59</v>
      </c>
      <c r="E101" t="s">
        <v>60</v>
      </c>
      <c r="F101" s="1">
        <f>F97-F100</f>
        <v>4</v>
      </c>
      <c r="G101" s="12">
        <v>75</v>
      </c>
      <c r="H101" s="8">
        <f t="shared" si="10"/>
        <v>300</v>
      </c>
    </row>
    <row r="102" spans="2:9" s="4" customFormat="1" ht="12.75">
      <c r="B102"/>
      <c r="C102" s="1"/>
      <c r="D102" t="s">
        <v>13</v>
      </c>
      <c r="E102" t="s">
        <v>14</v>
      </c>
      <c r="F102" s="1">
        <v>2</v>
      </c>
      <c r="G102" s="8">
        <v>500</v>
      </c>
      <c r="H102" s="8">
        <f t="shared" si="10"/>
        <v>1000</v>
      </c>
      <c r="I102" s="8"/>
    </row>
    <row r="103" spans="4:9" ht="12.75">
      <c r="D103" t="s">
        <v>11</v>
      </c>
      <c r="E103" t="s">
        <v>53</v>
      </c>
      <c r="F103" s="1">
        <v>0</v>
      </c>
      <c r="G103" s="8">
        <v>995</v>
      </c>
      <c r="H103" s="8">
        <f t="shared" si="10"/>
        <v>0</v>
      </c>
      <c r="I103" s="10"/>
    </row>
    <row r="104" spans="4:8" ht="12.75">
      <c r="D104" t="s">
        <v>43</v>
      </c>
      <c r="E104" t="s">
        <v>44</v>
      </c>
      <c r="F104" s="1">
        <f>F98</f>
        <v>5</v>
      </c>
      <c r="G104" s="11">
        <v>0</v>
      </c>
      <c r="H104" s="8">
        <f t="shared" si="10"/>
        <v>0</v>
      </c>
    </row>
    <row r="105" spans="2:9" ht="12.75">
      <c r="B105" s="4"/>
      <c r="G105" s="11"/>
      <c r="I105" s="8">
        <f>SUM(H97:H104)</f>
        <v>38370</v>
      </c>
    </row>
    <row r="106" spans="2:8" ht="12.75">
      <c r="B106" s="9" t="s">
        <v>72</v>
      </c>
      <c r="C106" s="1">
        <v>187</v>
      </c>
      <c r="D106" t="s">
        <v>84</v>
      </c>
      <c r="E106" t="s">
        <v>40</v>
      </c>
      <c r="F106" s="1">
        <f>ROUNDUP(C106/48,0)</f>
        <v>4</v>
      </c>
      <c r="G106" s="11">
        <v>6995</v>
      </c>
      <c r="H106" s="8">
        <f aca="true" t="shared" si="11" ref="H106:H113">G106*F106</f>
        <v>27980</v>
      </c>
    </row>
    <row r="107" spans="4:8" ht="12.75">
      <c r="D107" t="s">
        <v>41</v>
      </c>
      <c r="E107" t="s">
        <v>42</v>
      </c>
      <c r="F107" s="1">
        <f>F106</f>
        <v>4</v>
      </c>
      <c r="G107" s="11">
        <v>0</v>
      </c>
      <c r="H107" s="8">
        <f t="shared" si="11"/>
        <v>0</v>
      </c>
    </row>
    <row r="108" spans="4:8" ht="12.75">
      <c r="D108" t="s">
        <v>52</v>
      </c>
      <c r="E108" s="20" t="s">
        <v>104</v>
      </c>
      <c r="F108" s="1">
        <v>1</v>
      </c>
      <c r="G108" s="8">
        <v>200</v>
      </c>
      <c r="H108" s="8">
        <f t="shared" si="11"/>
        <v>200</v>
      </c>
    </row>
    <row r="109" spans="4:8" ht="12.75">
      <c r="D109" t="s">
        <v>57</v>
      </c>
      <c r="E109" t="s">
        <v>58</v>
      </c>
      <c r="F109" s="1">
        <f>ROUNDUP(F106/6,0)</f>
        <v>1</v>
      </c>
      <c r="G109" s="12">
        <v>1895</v>
      </c>
      <c r="H109" s="8">
        <f t="shared" si="11"/>
        <v>1895</v>
      </c>
    </row>
    <row r="110" spans="2:9" s="4" customFormat="1" ht="12.75">
      <c r="B110"/>
      <c r="C110" s="1"/>
      <c r="D110" t="s">
        <v>59</v>
      </c>
      <c r="E110" t="s">
        <v>60</v>
      </c>
      <c r="F110" s="1">
        <f>F106-F109</f>
        <v>3</v>
      </c>
      <c r="G110" s="12">
        <v>75</v>
      </c>
      <c r="H110" s="8">
        <f t="shared" si="11"/>
        <v>225</v>
      </c>
      <c r="I110" s="8"/>
    </row>
    <row r="111" spans="4:8" ht="12.75">
      <c r="D111" t="s">
        <v>13</v>
      </c>
      <c r="E111" t="s">
        <v>14</v>
      </c>
      <c r="F111" s="1">
        <v>2</v>
      </c>
      <c r="G111" s="8">
        <v>500</v>
      </c>
      <c r="H111" s="8">
        <f t="shared" si="11"/>
        <v>1000</v>
      </c>
    </row>
    <row r="112" spans="4:9" ht="12.75">
      <c r="D112" t="s">
        <v>11</v>
      </c>
      <c r="E112" t="s">
        <v>53</v>
      </c>
      <c r="F112" s="1">
        <v>0</v>
      </c>
      <c r="G112" s="8">
        <v>995</v>
      </c>
      <c r="H112" s="8">
        <f t="shared" si="11"/>
        <v>0</v>
      </c>
      <c r="I112" s="10"/>
    </row>
    <row r="113" spans="4:8" ht="12.75">
      <c r="D113" t="s">
        <v>43</v>
      </c>
      <c r="E113" t="s">
        <v>44</v>
      </c>
      <c r="F113" s="1">
        <f>F107</f>
        <v>4</v>
      </c>
      <c r="G113" s="11">
        <v>0</v>
      </c>
      <c r="H113" s="8">
        <f t="shared" si="11"/>
        <v>0</v>
      </c>
    </row>
    <row r="114" spans="2:9" ht="12.75">
      <c r="B114" s="4"/>
      <c r="G114" s="11"/>
      <c r="I114" s="8">
        <f>SUM(H106:H113)</f>
        <v>31300</v>
      </c>
    </row>
    <row r="115" spans="2:9" ht="12.75">
      <c r="B115" t="s">
        <v>73</v>
      </c>
      <c r="C115" s="1">
        <v>28</v>
      </c>
      <c r="D115" t="s">
        <v>45</v>
      </c>
      <c r="E115" t="s">
        <v>46</v>
      </c>
      <c r="F115" s="1">
        <f>ROUNDUP(C115/24,0)</f>
        <v>2</v>
      </c>
      <c r="G115" s="11">
        <v>6995</v>
      </c>
      <c r="H115" s="8">
        <f aca="true" t="shared" si="12" ref="H115:H121">G115*F115</f>
        <v>13990</v>
      </c>
      <c r="I115"/>
    </row>
    <row r="116" spans="4:9" ht="12.75">
      <c r="D116" t="s">
        <v>41</v>
      </c>
      <c r="E116" t="s">
        <v>42</v>
      </c>
      <c r="F116" s="1">
        <f>F115</f>
        <v>2</v>
      </c>
      <c r="G116" s="11">
        <v>0</v>
      </c>
      <c r="H116" s="8">
        <f t="shared" si="12"/>
        <v>0</v>
      </c>
      <c r="I116"/>
    </row>
    <row r="117" spans="3:9" s="4" customFormat="1" ht="12.75">
      <c r="C117" s="6"/>
      <c r="D117" t="s">
        <v>57</v>
      </c>
      <c r="E117" t="s">
        <v>58</v>
      </c>
      <c r="F117" s="1">
        <f>ROUNDUP(F115/8,0)</f>
        <v>1</v>
      </c>
      <c r="G117" s="12">
        <v>1895</v>
      </c>
      <c r="H117" s="8">
        <f t="shared" si="12"/>
        <v>1895</v>
      </c>
      <c r="I117" s="8"/>
    </row>
    <row r="118" spans="4:8" ht="12.75">
      <c r="D118" t="s">
        <v>59</v>
      </c>
      <c r="E118" t="s">
        <v>60</v>
      </c>
      <c r="F118" s="1">
        <f>F115-F117</f>
        <v>1</v>
      </c>
      <c r="G118" s="12">
        <v>75</v>
      </c>
      <c r="H118" s="8">
        <f t="shared" si="12"/>
        <v>75</v>
      </c>
    </row>
    <row r="119" spans="4:9" ht="12.75">
      <c r="D119" t="s">
        <v>13</v>
      </c>
      <c r="E119" t="s">
        <v>14</v>
      </c>
      <c r="F119" s="1">
        <v>4</v>
      </c>
      <c r="G119" s="8">
        <v>500</v>
      </c>
      <c r="H119" s="8">
        <f t="shared" si="12"/>
        <v>2000</v>
      </c>
      <c r="I119" s="5"/>
    </row>
    <row r="120" spans="4:9" ht="12.75">
      <c r="D120" t="s">
        <v>11</v>
      </c>
      <c r="E120" t="s">
        <v>53</v>
      </c>
      <c r="F120" s="1">
        <v>0</v>
      </c>
      <c r="G120" s="8">
        <v>995</v>
      </c>
      <c r="H120" s="8">
        <f t="shared" si="12"/>
        <v>0</v>
      </c>
      <c r="I120"/>
    </row>
    <row r="121" spans="4:9" ht="12.75">
      <c r="D121" t="s">
        <v>43</v>
      </c>
      <c r="E121" t="s">
        <v>44</v>
      </c>
      <c r="F121" s="1">
        <f>F115</f>
        <v>2</v>
      </c>
      <c r="G121" s="11">
        <v>0</v>
      </c>
      <c r="H121" s="8">
        <f t="shared" si="12"/>
        <v>0</v>
      </c>
      <c r="I121"/>
    </row>
    <row r="122" spans="8:9" ht="12.75">
      <c r="H122"/>
      <c r="I122" s="5">
        <f>SUM(H115:H121)</f>
        <v>17960</v>
      </c>
    </row>
    <row r="123" spans="2:9" ht="12.75">
      <c r="B123" t="s">
        <v>74</v>
      </c>
      <c r="C123" s="1">
        <v>28</v>
      </c>
      <c r="D123" t="s">
        <v>45</v>
      </c>
      <c r="E123" t="s">
        <v>46</v>
      </c>
      <c r="F123" s="1">
        <f>ROUNDUP(C123/24,0)</f>
        <v>2</v>
      </c>
      <c r="G123" s="11">
        <v>6995</v>
      </c>
      <c r="H123" s="8">
        <f aca="true" t="shared" si="13" ref="H123:H129">G123*F123</f>
        <v>13990</v>
      </c>
      <c r="I123"/>
    </row>
    <row r="124" spans="4:9" ht="12.75">
      <c r="D124" t="s">
        <v>41</v>
      </c>
      <c r="E124" t="s">
        <v>42</v>
      </c>
      <c r="F124" s="1">
        <f>F123</f>
        <v>2</v>
      </c>
      <c r="G124" s="11">
        <v>0</v>
      </c>
      <c r="H124" s="8">
        <f t="shared" si="13"/>
        <v>0</v>
      </c>
      <c r="I124"/>
    </row>
    <row r="125" spans="2:8" ht="12.75">
      <c r="B125" s="4"/>
      <c r="C125" s="6"/>
      <c r="D125" t="s">
        <v>57</v>
      </c>
      <c r="E125" t="s">
        <v>58</v>
      </c>
      <c r="F125" s="1">
        <f>ROUNDUP(F123/8,0)</f>
        <v>1</v>
      </c>
      <c r="G125" s="12">
        <v>1895</v>
      </c>
      <c r="H125" s="8">
        <f t="shared" si="13"/>
        <v>1895</v>
      </c>
    </row>
    <row r="126" spans="4:8" ht="12.75">
      <c r="D126" t="s">
        <v>59</v>
      </c>
      <c r="E126" t="s">
        <v>60</v>
      </c>
      <c r="F126" s="1">
        <f>F123-F125</f>
        <v>1</v>
      </c>
      <c r="G126" s="12">
        <v>75</v>
      </c>
      <c r="H126" s="8">
        <f t="shared" si="13"/>
        <v>75</v>
      </c>
    </row>
    <row r="127" spans="4:9" ht="12.75">
      <c r="D127" t="s">
        <v>13</v>
      </c>
      <c r="E127" t="s">
        <v>14</v>
      </c>
      <c r="F127" s="1">
        <v>4</v>
      </c>
      <c r="G127" s="8">
        <v>500</v>
      </c>
      <c r="H127" s="8">
        <f t="shared" si="13"/>
        <v>2000</v>
      </c>
      <c r="I127" s="5"/>
    </row>
    <row r="128" spans="4:9" ht="12.75">
      <c r="D128" t="s">
        <v>11</v>
      </c>
      <c r="E128" t="s">
        <v>53</v>
      </c>
      <c r="F128" s="1">
        <v>0</v>
      </c>
      <c r="G128" s="8">
        <v>995</v>
      </c>
      <c r="H128" s="8">
        <f t="shared" si="13"/>
        <v>0</v>
      </c>
      <c r="I128"/>
    </row>
    <row r="129" spans="4:9" ht="12.75">
      <c r="D129" t="s">
        <v>43</v>
      </c>
      <c r="E129" t="s">
        <v>44</v>
      </c>
      <c r="F129" s="1">
        <f>F123</f>
        <v>2</v>
      </c>
      <c r="G129" s="11">
        <v>0</v>
      </c>
      <c r="H129" s="8">
        <f t="shared" si="13"/>
        <v>0</v>
      </c>
      <c r="I129"/>
    </row>
    <row r="130" spans="2:9" s="4" customFormat="1" ht="12.75">
      <c r="B130"/>
      <c r="C130" s="1"/>
      <c r="D130"/>
      <c r="E130"/>
      <c r="F130" s="1"/>
      <c r="G130" s="8"/>
      <c r="H130"/>
      <c r="I130" s="5">
        <f>SUM(H123:H129)</f>
        <v>17960</v>
      </c>
    </row>
    <row r="131" spans="1:8" ht="12.75">
      <c r="A131" t="s">
        <v>75</v>
      </c>
      <c r="B131" s="9" t="s">
        <v>76</v>
      </c>
      <c r="C131" s="1">
        <v>36</v>
      </c>
      <c r="D131" t="s">
        <v>84</v>
      </c>
      <c r="E131" t="s">
        <v>40</v>
      </c>
      <c r="F131" s="1">
        <f>ROUNDUP(C131/48,0)</f>
        <v>1</v>
      </c>
      <c r="G131" s="11">
        <v>6995</v>
      </c>
      <c r="H131" s="8">
        <f aca="true" t="shared" si="14" ref="H131:H137">G131*F131</f>
        <v>6995</v>
      </c>
    </row>
    <row r="132" spans="4:8" ht="12.75">
      <c r="D132" t="s">
        <v>41</v>
      </c>
      <c r="E132" t="s">
        <v>42</v>
      </c>
      <c r="F132" s="1">
        <f>F131</f>
        <v>1</v>
      </c>
      <c r="G132" s="11">
        <v>0</v>
      </c>
      <c r="H132" s="8">
        <f t="shared" si="14"/>
        <v>0</v>
      </c>
    </row>
    <row r="133" spans="4:8" ht="12.75">
      <c r="D133" t="s">
        <v>57</v>
      </c>
      <c r="E133" t="s">
        <v>58</v>
      </c>
      <c r="F133" s="1">
        <f>ROUNDUP(F131/6,0)</f>
        <v>1</v>
      </c>
      <c r="G133" s="12">
        <v>1895</v>
      </c>
      <c r="H133" s="8">
        <f t="shared" si="14"/>
        <v>1895</v>
      </c>
    </row>
    <row r="134" spans="4:8" ht="12.75">
      <c r="D134" t="s">
        <v>59</v>
      </c>
      <c r="E134" t="s">
        <v>60</v>
      </c>
      <c r="F134" s="1">
        <f>F131-F133</f>
        <v>0</v>
      </c>
      <c r="G134" s="12">
        <v>75</v>
      </c>
      <c r="H134" s="8">
        <f t="shared" si="14"/>
        <v>0</v>
      </c>
    </row>
    <row r="135" spans="4:8" ht="12.75">
      <c r="D135" t="s">
        <v>13</v>
      </c>
      <c r="E135" t="s">
        <v>14</v>
      </c>
      <c r="F135" s="1">
        <v>2</v>
      </c>
      <c r="G135" s="8">
        <v>500</v>
      </c>
      <c r="H135" s="8">
        <f t="shared" si="14"/>
        <v>1000</v>
      </c>
    </row>
    <row r="136" spans="4:9" ht="12.75">
      <c r="D136" t="s">
        <v>11</v>
      </c>
      <c r="E136" t="s">
        <v>53</v>
      </c>
      <c r="F136" s="1">
        <v>0</v>
      </c>
      <c r="G136" s="8">
        <v>995</v>
      </c>
      <c r="H136" s="8">
        <f t="shared" si="14"/>
        <v>0</v>
      </c>
      <c r="I136" s="10"/>
    </row>
    <row r="137" spans="4:8" ht="12.75">
      <c r="D137" t="s">
        <v>43</v>
      </c>
      <c r="E137" t="s">
        <v>44</v>
      </c>
      <c r="F137" s="1">
        <f>F132</f>
        <v>1</v>
      </c>
      <c r="G137" s="11">
        <v>0</v>
      </c>
      <c r="H137" s="8">
        <f t="shared" si="14"/>
        <v>0</v>
      </c>
    </row>
    <row r="138" spans="2:9" ht="12.75">
      <c r="B138" s="4"/>
      <c r="G138" s="11"/>
      <c r="I138" s="8">
        <f>SUM(H131:H137)</f>
        <v>9890</v>
      </c>
    </row>
    <row r="139" spans="2:8" ht="12.75">
      <c r="B139" s="9" t="s">
        <v>77</v>
      </c>
      <c r="C139" s="1">
        <v>21</v>
      </c>
      <c r="D139" t="s">
        <v>84</v>
      </c>
      <c r="E139" t="s">
        <v>40</v>
      </c>
      <c r="F139" s="1">
        <f>ROUNDUP(C139/48,0)</f>
        <v>1</v>
      </c>
      <c r="G139" s="11">
        <v>6995</v>
      </c>
      <c r="H139" s="8">
        <f aca="true" t="shared" si="15" ref="H139:H145">G139*F139</f>
        <v>6995</v>
      </c>
    </row>
    <row r="140" spans="4:8" ht="12.75">
      <c r="D140" t="s">
        <v>41</v>
      </c>
      <c r="E140" t="s">
        <v>42</v>
      </c>
      <c r="F140" s="1">
        <f>F139</f>
        <v>1</v>
      </c>
      <c r="G140" s="11">
        <v>0</v>
      </c>
      <c r="H140" s="8">
        <f t="shared" si="15"/>
        <v>0</v>
      </c>
    </row>
    <row r="141" spans="4:8" ht="12.75">
      <c r="D141" t="s">
        <v>57</v>
      </c>
      <c r="E141" t="s">
        <v>58</v>
      </c>
      <c r="F141" s="1">
        <f>ROUNDUP(F139/6,0)</f>
        <v>1</v>
      </c>
      <c r="G141" s="12">
        <v>1895</v>
      </c>
      <c r="H141" s="8">
        <f t="shared" si="15"/>
        <v>1895</v>
      </c>
    </row>
    <row r="142" spans="4:8" ht="12.75">
      <c r="D142" t="s">
        <v>59</v>
      </c>
      <c r="E142" t="s">
        <v>60</v>
      </c>
      <c r="F142" s="1">
        <f>F139-F141</f>
        <v>0</v>
      </c>
      <c r="G142" s="12">
        <v>75</v>
      </c>
      <c r="H142" s="8">
        <f t="shared" si="15"/>
        <v>0</v>
      </c>
    </row>
    <row r="143" spans="4:8" ht="12.75">
      <c r="D143" t="s">
        <v>13</v>
      </c>
      <c r="E143" t="s">
        <v>14</v>
      </c>
      <c r="F143" s="1">
        <v>2</v>
      </c>
      <c r="G143" s="8">
        <v>500</v>
      </c>
      <c r="H143" s="8">
        <f t="shared" si="15"/>
        <v>1000</v>
      </c>
    </row>
    <row r="144" spans="4:9" ht="12.75">
      <c r="D144" t="s">
        <v>11</v>
      </c>
      <c r="E144" t="s">
        <v>53</v>
      </c>
      <c r="F144" s="1">
        <v>0</v>
      </c>
      <c r="G144" s="8">
        <v>995</v>
      </c>
      <c r="H144" s="8">
        <f t="shared" si="15"/>
        <v>0</v>
      </c>
      <c r="I144" s="10"/>
    </row>
    <row r="145" spans="2:9" s="4" customFormat="1" ht="12.75">
      <c r="B145"/>
      <c r="C145" s="1"/>
      <c r="D145" t="s">
        <v>43</v>
      </c>
      <c r="E145" t="s">
        <v>44</v>
      </c>
      <c r="F145" s="1">
        <f>F140</f>
        <v>1</v>
      </c>
      <c r="G145" s="11">
        <v>0</v>
      </c>
      <c r="H145" s="8">
        <f t="shared" si="15"/>
        <v>0</v>
      </c>
      <c r="I145" s="8"/>
    </row>
    <row r="146" spans="2:9" ht="12.75">
      <c r="B146" s="4"/>
      <c r="G146" s="11"/>
      <c r="I146" s="8">
        <f>SUM(H139:H145)</f>
        <v>9890</v>
      </c>
    </row>
    <row r="147" spans="2:9" ht="12.75">
      <c r="B147" t="s">
        <v>78</v>
      </c>
      <c r="C147" s="1">
        <v>21</v>
      </c>
      <c r="D147" t="s">
        <v>45</v>
      </c>
      <c r="E147" t="s">
        <v>46</v>
      </c>
      <c r="F147" s="1">
        <f>ROUNDUP(C147/24,0)</f>
        <v>1</v>
      </c>
      <c r="G147" s="11">
        <v>6995</v>
      </c>
      <c r="H147" s="8">
        <f aca="true" t="shared" si="16" ref="H147:H153">G147*F147</f>
        <v>6995</v>
      </c>
      <c r="I147"/>
    </row>
    <row r="148" spans="4:9" ht="12.75">
      <c r="D148" t="s">
        <v>41</v>
      </c>
      <c r="E148" t="s">
        <v>42</v>
      </c>
      <c r="F148" s="1">
        <f>F147</f>
        <v>1</v>
      </c>
      <c r="G148" s="11">
        <v>0</v>
      </c>
      <c r="H148" s="8">
        <f t="shared" si="16"/>
        <v>0</v>
      </c>
      <c r="I148"/>
    </row>
    <row r="149" spans="2:8" ht="12.75">
      <c r="B149" s="4"/>
      <c r="C149" s="6"/>
      <c r="D149" t="s">
        <v>57</v>
      </c>
      <c r="E149" t="s">
        <v>58</v>
      </c>
      <c r="F149" s="1">
        <f>ROUNDUP(F147/8,0)</f>
        <v>1</v>
      </c>
      <c r="G149" s="12">
        <v>1895</v>
      </c>
      <c r="H149" s="8">
        <f t="shared" si="16"/>
        <v>1895</v>
      </c>
    </row>
    <row r="150" spans="4:8" ht="12.75">
      <c r="D150" t="s">
        <v>59</v>
      </c>
      <c r="E150" t="s">
        <v>60</v>
      </c>
      <c r="F150" s="1">
        <f>F147-F149</f>
        <v>0</v>
      </c>
      <c r="G150" s="12">
        <v>75</v>
      </c>
      <c r="H150" s="8">
        <f t="shared" si="16"/>
        <v>0</v>
      </c>
    </row>
    <row r="151" spans="4:9" ht="12.75">
      <c r="D151" t="s">
        <v>13</v>
      </c>
      <c r="E151" t="s">
        <v>14</v>
      </c>
      <c r="F151" s="1">
        <v>4</v>
      </c>
      <c r="G151" s="8">
        <v>500</v>
      </c>
      <c r="H151" s="8">
        <f t="shared" si="16"/>
        <v>2000</v>
      </c>
      <c r="I151" s="5"/>
    </row>
    <row r="152" spans="2:9" s="4" customFormat="1" ht="12.75">
      <c r="B152"/>
      <c r="C152" s="1"/>
      <c r="D152" t="s">
        <v>11</v>
      </c>
      <c r="E152" t="s">
        <v>53</v>
      </c>
      <c r="F152" s="1">
        <v>0</v>
      </c>
      <c r="G152" s="8">
        <v>995</v>
      </c>
      <c r="H152" s="8">
        <f t="shared" si="16"/>
        <v>0</v>
      </c>
      <c r="I152"/>
    </row>
    <row r="153" spans="4:9" ht="12.75">
      <c r="D153" t="s">
        <v>43</v>
      </c>
      <c r="E153" t="s">
        <v>44</v>
      </c>
      <c r="F153" s="1">
        <f>F147</f>
        <v>1</v>
      </c>
      <c r="G153" s="11">
        <v>0</v>
      </c>
      <c r="H153" s="8">
        <f t="shared" si="16"/>
        <v>0</v>
      </c>
      <c r="I153"/>
    </row>
    <row r="154" spans="8:9" ht="12.75">
      <c r="H154"/>
      <c r="I154" s="5">
        <f>SUM(H147:H153)</f>
        <v>10890</v>
      </c>
    </row>
    <row r="155" spans="1:8" ht="12.75">
      <c r="A155" s="4" t="s">
        <v>105</v>
      </c>
      <c r="C155" s="1">
        <v>48</v>
      </c>
      <c r="D155" t="s">
        <v>113</v>
      </c>
      <c r="E155" t="s">
        <v>114</v>
      </c>
      <c r="F155" s="1">
        <v>1</v>
      </c>
      <c r="G155" s="3">
        <v>93000</v>
      </c>
      <c r="H155" s="5">
        <f>G155*F155</f>
        <v>93000</v>
      </c>
    </row>
    <row r="156" spans="4:8" ht="12.75">
      <c r="D156" t="s">
        <v>7</v>
      </c>
      <c r="E156" t="s">
        <v>8</v>
      </c>
      <c r="F156" s="1">
        <v>1</v>
      </c>
      <c r="G156" s="8">
        <v>0</v>
      </c>
      <c r="H156" s="8">
        <f aca="true" t="shared" si="17" ref="H156:H179">G156*F156</f>
        <v>0</v>
      </c>
    </row>
    <row r="157" spans="4:8" ht="12.75">
      <c r="D157" t="s">
        <v>9</v>
      </c>
      <c r="E157" t="s">
        <v>10</v>
      </c>
      <c r="F157" s="1">
        <v>1</v>
      </c>
      <c r="G157" s="8">
        <v>0</v>
      </c>
      <c r="H157" s="8">
        <f t="shared" si="17"/>
        <v>0</v>
      </c>
    </row>
    <row r="158" spans="4:8" ht="12.75">
      <c r="D158" t="s">
        <v>15</v>
      </c>
      <c r="E158" t="s">
        <v>16</v>
      </c>
      <c r="F158" s="1">
        <v>1</v>
      </c>
      <c r="G158" s="8">
        <v>20000</v>
      </c>
      <c r="H158" s="8">
        <f t="shared" si="17"/>
        <v>20000</v>
      </c>
    </row>
    <row r="159" spans="4:8" ht="12.75">
      <c r="D159" t="s">
        <v>17</v>
      </c>
      <c r="E159" t="s">
        <v>18</v>
      </c>
      <c r="F159" s="1">
        <v>1</v>
      </c>
      <c r="G159" s="8">
        <v>0</v>
      </c>
      <c r="H159" s="8">
        <f t="shared" si="17"/>
        <v>0</v>
      </c>
    </row>
    <row r="160" spans="4:8" ht="12.75">
      <c r="D160" t="s">
        <v>19</v>
      </c>
      <c r="E160" t="s">
        <v>20</v>
      </c>
      <c r="F160" s="1">
        <v>3</v>
      </c>
      <c r="G160" s="8">
        <v>4000</v>
      </c>
      <c r="H160" s="8">
        <f t="shared" si="17"/>
        <v>12000</v>
      </c>
    </row>
    <row r="161" spans="4:8" ht="12.75">
      <c r="D161" t="s">
        <v>34</v>
      </c>
      <c r="E161" t="s">
        <v>35</v>
      </c>
      <c r="F161" s="1">
        <v>1</v>
      </c>
      <c r="G161" s="8">
        <v>15000</v>
      </c>
      <c r="H161" s="8">
        <f t="shared" si="17"/>
        <v>15000</v>
      </c>
    </row>
    <row r="162" spans="4:8" ht="12.75">
      <c r="D162" t="s">
        <v>17</v>
      </c>
      <c r="E162" t="s">
        <v>18</v>
      </c>
      <c r="F162" s="1">
        <v>1</v>
      </c>
      <c r="G162" s="8">
        <v>0</v>
      </c>
      <c r="H162" s="8">
        <f t="shared" si="17"/>
        <v>0</v>
      </c>
    </row>
    <row r="163" spans="4:8" ht="12.75">
      <c r="D163" t="s">
        <v>21</v>
      </c>
      <c r="E163" t="s">
        <v>22</v>
      </c>
      <c r="F163" s="1">
        <v>1</v>
      </c>
      <c r="G163" s="8">
        <v>15000</v>
      </c>
      <c r="H163" s="8">
        <f t="shared" si="17"/>
        <v>15000</v>
      </c>
    </row>
    <row r="164" spans="4:8" ht="12.75">
      <c r="D164" t="s">
        <v>13</v>
      </c>
      <c r="E164" t="s">
        <v>14</v>
      </c>
      <c r="F164" s="1">
        <f>F191</f>
        <v>23</v>
      </c>
      <c r="G164" s="8">
        <v>500</v>
      </c>
      <c r="H164" s="8">
        <f t="shared" si="17"/>
        <v>11500</v>
      </c>
    </row>
    <row r="165" spans="4:10" ht="12.75">
      <c r="D165" t="s">
        <v>11</v>
      </c>
      <c r="E165" t="s">
        <v>12</v>
      </c>
      <c r="F165" s="1">
        <v>2</v>
      </c>
      <c r="G165" s="8">
        <v>995</v>
      </c>
      <c r="H165" s="8">
        <f t="shared" si="17"/>
        <v>1990</v>
      </c>
      <c r="J165" t="s">
        <v>101</v>
      </c>
    </row>
    <row r="166" spans="4:8" ht="12.75">
      <c r="D166" t="s">
        <v>63</v>
      </c>
      <c r="E166" t="s">
        <v>64</v>
      </c>
      <c r="F166" s="1">
        <v>1</v>
      </c>
      <c r="G166" s="8">
        <v>0</v>
      </c>
      <c r="H166" s="8">
        <f t="shared" si="17"/>
        <v>0</v>
      </c>
    </row>
    <row r="167" spans="4:8" ht="12.75">
      <c r="D167" t="s">
        <v>23</v>
      </c>
      <c r="E167" t="s">
        <v>24</v>
      </c>
      <c r="F167" s="1">
        <v>2</v>
      </c>
      <c r="G167" s="8">
        <v>3000</v>
      </c>
      <c r="H167" s="8">
        <f t="shared" si="17"/>
        <v>6000</v>
      </c>
    </row>
    <row r="168" spans="4:8" ht="12.75">
      <c r="D168" t="s">
        <v>25</v>
      </c>
      <c r="E168" t="s">
        <v>26</v>
      </c>
      <c r="F168" s="1">
        <v>2</v>
      </c>
      <c r="G168" s="8">
        <v>0</v>
      </c>
      <c r="H168" s="8">
        <f t="shared" si="17"/>
        <v>0</v>
      </c>
    </row>
    <row r="169" spans="4:8" ht="12.75">
      <c r="D169" t="s">
        <v>27</v>
      </c>
      <c r="E169" t="s">
        <v>28</v>
      </c>
      <c r="F169" s="1">
        <v>1</v>
      </c>
      <c r="G169" s="8">
        <v>0</v>
      </c>
      <c r="H169" s="8">
        <f t="shared" si="17"/>
        <v>0</v>
      </c>
    </row>
    <row r="170" spans="4:8" ht="12.75">
      <c r="D170" t="s">
        <v>29</v>
      </c>
      <c r="E170" t="s">
        <v>28</v>
      </c>
      <c r="F170" s="1">
        <v>1</v>
      </c>
      <c r="G170" s="8">
        <v>0</v>
      </c>
      <c r="H170" s="8">
        <f t="shared" si="17"/>
        <v>0</v>
      </c>
    </row>
    <row r="171" spans="4:8" ht="12.75">
      <c r="D171" t="s">
        <v>30</v>
      </c>
      <c r="E171" t="s">
        <v>31</v>
      </c>
      <c r="F171" s="1">
        <v>1</v>
      </c>
      <c r="G171" s="8">
        <v>0</v>
      </c>
      <c r="H171" s="8">
        <f t="shared" si="17"/>
        <v>0</v>
      </c>
    </row>
    <row r="172" spans="4:8" ht="12.75">
      <c r="D172" t="s">
        <v>32</v>
      </c>
      <c r="E172" t="s">
        <v>33</v>
      </c>
      <c r="F172" s="1">
        <v>2</v>
      </c>
      <c r="G172" s="8">
        <v>0</v>
      </c>
      <c r="H172" s="8">
        <f t="shared" si="17"/>
        <v>0</v>
      </c>
    </row>
    <row r="173" spans="3:9" s="4" customFormat="1" ht="12.75">
      <c r="C173" s="6"/>
      <c r="D173" t="s">
        <v>17</v>
      </c>
      <c r="E173" t="s">
        <v>18</v>
      </c>
      <c r="F173" s="1">
        <v>1</v>
      </c>
      <c r="G173" s="8">
        <v>0</v>
      </c>
      <c r="H173" s="8">
        <f t="shared" si="17"/>
        <v>0</v>
      </c>
      <c r="I173" s="8"/>
    </row>
    <row r="174" spans="4:8" ht="12.75">
      <c r="D174" t="s">
        <v>30</v>
      </c>
      <c r="E174" t="s">
        <v>31</v>
      </c>
      <c r="F174" s="1">
        <v>1</v>
      </c>
      <c r="G174" s="8">
        <v>0</v>
      </c>
      <c r="H174" s="8">
        <f t="shared" si="17"/>
        <v>0</v>
      </c>
    </row>
    <row r="175" spans="4:8" ht="12.75">
      <c r="D175" t="s">
        <v>36</v>
      </c>
      <c r="E175" t="s">
        <v>37</v>
      </c>
      <c r="F175" s="1">
        <v>1</v>
      </c>
      <c r="G175" s="8">
        <v>0</v>
      </c>
      <c r="H175" s="8">
        <f t="shared" si="17"/>
        <v>0</v>
      </c>
    </row>
    <row r="176" spans="4:8" ht="12.75">
      <c r="D176" t="s">
        <v>38</v>
      </c>
      <c r="E176" t="s">
        <v>39</v>
      </c>
      <c r="F176" s="1">
        <v>1</v>
      </c>
      <c r="G176" s="8">
        <v>0</v>
      </c>
      <c r="H176" s="8">
        <f t="shared" si="17"/>
        <v>0</v>
      </c>
    </row>
    <row r="177" spans="4:8" ht="12.75">
      <c r="D177" t="s">
        <v>115</v>
      </c>
      <c r="E177" t="s">
        <v>116</v>
      </c>
      <c r="F177" s="1">
        <v>1</v>
      </c>
      <c r="G177" s="3">
        <v>0</v>
      </c>
      <c r="H177" s="8">
        <f t="shared" si="17"/>
        <v>0</v>
      </c>
    </row>
    <row r="178" spans="4:8" ht="12.75">
      <c r="D178" t="s">
        <v>36</v>
      </c>
      <c r="E178" t="s">
        <v>37</v>
      </c>
      <c r="F178" s="1">
        <v>1</v>
      </c>
      <c r="G178" s="3">
        <v>0</v>
      </c>
      <c r="H178" s="8">
        <f t="shared" si="17"/>
        <v>0</v>
      </c>
    </row>
    <row r="179" spans="4:8" ht="12.75">
      <c r="D179" t="s">
        <v>117</v>
      </c>
      <c r="E179" t="s">
        <v>118</v>
      </c>
      <c r="F179" s="1">
        <v>1</v>
      </c>
      <c r="G179" s="3">
        <v>0</v>
      </c>
      <c r="H179" s="8">
        <f t="shared" si="17"/>
        <v>0</v>
      </c>
    </row>
    <row r="180" spans="7:9" ht="12.75">
      <c r="G180" s="3"/>
      <c r="I180" s="8">
        <f>SUM(H155:H179)</f>
        <v>174490</v>
      </c>
    </row>
    <row r="181" spans="1:8" ht="12.75">
      <c r="A181" s="4" t="s">
        <v>106</v>
      </c>
      <c r="C181" s="1">
        <v>48</v>
      </c>
      <c r="D181" t="s">
        <v>113</v>
      </c>
      <c r="E181" t="s">
        <v>114</v>
      </c>
      <c r="F181" s="1">
        <v>1</v>
      </c>
      <c r="G181" s="3">
        <v>93000</v>
      </c>
      <c r="H181" s="5">
        <f>G181*F181</f>
        <v>93000</v>
      </c>
    </row>
    <row r="182" spans="4:8" ht="12.75">
      <c r="D182" t="s">
        <v>7</v>
      </c>
      <c r="E182" t="s">
        <v>8</v>
      </c>
      <c r="F182" s="1">
        <v>1</v>
      </c>
      <c r="G182" s="8">
        <v>0</v>
      </c>
      <c r="H182" s="8">
        <f aca="true" t="shared" si="18" ref="H182:H205">G182*F182</f>
        <v>0</v>
      </c>
    </row>
    <row r="183" spans="4:8" ht="12.75">
      <c r="D183" t="s">
        <v>9</v>
      </c>
      <c r="E183" t="s">
        <v>10</v>
      </c>
      <c r="F183" s="1">
        <v>1</v>
      </c>
      <c r="G183" s="8">
        <v>0</v>
      </c>
      <c r="H183" s="8">
        <f t="shared" si="18"/>
        <v>0</v>
      </c>
    </row>
    <row r="184" spans="4:8" ht="12.75">
      <c r="D184" t="s">
        <v>15</v>
      </c>
      <c r="E184" t="s">
        <v>16</v>
      </c>
      <c r="F184" s="1">
        <v>1</v>
      </c>
      <c r="G184" s="8">
        <v>20000</v>
      </c>
      <c r="H184" s="8">
        <f t="shared" si="18"/>
        <v>20000</v>
      </c>
    </row>
    <row r="185" spans="4:8" ht="12.75">
      <c r="D185" t="s">
        <v>17</v>
      </c>
      <c r="E185" t="s">
        <v>18</v>
      </c>
      <c r="F185" s="1">
        <v>1</v>
      </c>
      <c r="G185" s="8">
        <v>0</v>
      </c>
      <c r="H185" s="8">
        <f t="shared" si="18"/>
        <v>0</v>
      </c>
    </row>
    <row r="186" spans="4:8" ht="12.75">
      <c r="D186" t="s">
        <v>19</v>
      </c>
      <c r="E186" t="s">
        <v>20</v>
      </c>
      <c r="F186" s="1">
        <v>3</v>
      </c>
      <c r="G186" s="8">
        <v>4000</v>
      </c>
      <c r="H186" s="8">
        <f t="shared" si="18"/>
        <v>12000</v>
      </c>
    </row>
    <row r="187" spans="4:8" ht="12.75">
      <c r="D187" t="s">
        <v>34</v>
      </c>
      <c r="E187" t="s">
        <v>35</v>
      </c>
      <c r="F187" s="1">
        <v>1</v>
      </c>
      <c r="G187" s="8">
        <v>15000</v>
      </c>
      <c r="H187" s="8">
        <f t="shared" si="18"/>
        <v>15000</v>
      </c>
    </row>
    <row r="188" spans="4:8" ht="12.75">
      <c r="D188" t="s">
        <v>17</v>
      </c>
      <c r="E188" t="s">
        <v>18</v>
      </c>
      <c r="F188" s="1">
        <v>1</v>
      </c>
      <c r="G188" s="8">
        <v>0</v>
      </c>
      <c r="H188" s="8">
        <f t="shared" si="18"/>
        <v>0</v>
      </c>
    </row>
    <row r="189" spans="4:8" ht="12.75">
      <c r="D189" t="s">
        <v>21</v>
      </c>
      <c r="E189" t="s">
        <v>22</v>
      </c>
      <c r="F189" s="1">
        <v>1</v>
      </c>
      <c r="G189" s="8">
        <v>15000</v>
      </c>
      <c r="H189" s="8">
        <f t="shared" si="18"/>
        <v>15000</v>
      </c>
    </row>
    <row r="190" spans="4:10" ht="12.75">
      <c r="D190" t="s">
        <v>11</v>
      </c>
      <c r="E190" t="s">
        <v>12</v>
      </c>
      <c r="F190" s="1">
        <v>2</v>
      </c>
      <c r="G190" s="8">
        <v>995</v>
      </c>
      <c r="H190" s="8">
        <f t="shared" si="18"/>
        <v>1990</v>
      </c>
      <c r="J190" t="s">
        <v>101</v>
      </c>
    </row>
    <row r="191" spans="4:8" ht="12.75">
      <c r="D191" t="s">
        <v>13</v>
      </c>
      <c r="E191" t="s">
        <v>14</v>
      </c>
      <c r="F191" s="1">
        <f>(SUMIF(D2:D153,(D7),F2:F153)+SUMIF(D2:D153,(D30),F2:F153))/2</f>
        <v>23</v>
      </c>
      <c r="G191" s="8">
        <v>500</v>
      </c>
      <c r="H191" s="8">
        <f t="shared" si="18"/>
        <v>11500</v>
      </c>
    </row>
    <row r="192" spans="4:8" ht="12.75">
      <c r="D192" t="s">
        <v>63</v>
      </c>
      <c r="E192" t="s">
        <v>64</v>
      </c>
      <c r="F192" s="1">
        <v>1</v>
      </c>
      <c r="G192" s="8">
        <v>0</v>
      </c>
      <c r="H192" s="8">
        <f t="shared" si="18"/>
        <v>0</v>
      </c>
    </row>
    <row r="193" spans="4:8" ht="12.75">
      <c r="D193" t="s">
        <v>23</v>
      </c>
      <c r="E193" t="s">
        <v>24</v>
      </c>
      <c r="F193" s="1">
        <v>2</v>
      </c>
      <c r="G193" s="8">
        <v>3000</v>
      </c>
      <c r="H193" s="8">
        <f t="shared" si="18"/>
        <v>6000</v>
      </c>
    </row>
    <row r="194" spans="4:8" ht="12.75">
      <c r="D194" t="s">
        <v>25</v>
      </c>
      <c r="E194" t="s">
        <v>26</v>
      </c>
      <c r="F194" s="1">
        <v>2</v>
      </c>
      <c r="G194" s="8">
        <v>0</v>
      </c>
      <c r="H194" s="8">
        <f t="shared" si="18"/>
        <v>0</v>
      </c>
    </row>
    <row r="195" spans="4:8" ht="12.75">
      <c r="D195" t="s">
        <v>27</v>
      </c>
      <c r="E195" t="s">
        <v>28</v>
      </c>
      <c r="F195" s="1">
        <v>1</v>
      </c>
      <c r="G195" s="8">
        <v>0</v>
      </c>
      <c r="H195" s="8">
        <f t="shared" si="18"/>
        <v>0</v>
      </c>
    </row>
    <row r="196" spans="4:8" ht="12.75">
      <c r="D196" t="s">
        <v>29</v>
      </c>
      <c r="E196" t="s">
        <v>28</v>
      </c>
      <c r="F196" s="1">
        <v>1</v>
      </c>
      <c r="G196" s="8">
        <v>0</v>
      </c>
      <c r="H196" s="8">
        <f t="shared" si="18"/>
        <v>0</v>
      </c>
    </row>
    <row r="197" spans="4:8" ht="12.75">
      <c r="D197" t="s">
        <v>30</v>
      </c>
      <c r="E197" t="s">
        <v>31</v>
      </c>
      <c r="F197" s="1">
        <v>1</v>
      </c>
      <c r="G197" s="8">
        <v>0</v>
      </c>
      <c r="H197" s="8">
        <f t="shared" si="18"/>
        <v>0</v>
      </c>
    </row>
    <row r="198" spans="4:8" ht="12.75">
      <c r="D198" t="s">
        <v>32</v>
      </c>
      <c r="E198" t="s">
        <v>33</v>
      </c>
      <c r="F198" s="1">
        <v>2</v>
      </c>
      <c r="G198" s="8">
        <v>0</v>
      </c>
      <c r="H198" s="8">
        <f t="shared" si="18"/>
        <v>0</v>
      </c>
    </row>
    <row r="199" spans="4:8" ht="12.75">
      <c r="D199" t="s">
        <v>17</v>
      </c>
      <c r="E199" t="s">
        <v>18</v>
      </c>
      <c r="F199" s="1">
        <v>1</v>
      </c>
      <c r="G199" s="8">
        <v>0</v>
      </c>
      <c r="H199" s="8">
        <f t="shared" si="18"/>
        <v>0</v>
      </c>
    </row>
    <row r="200" spans="4:8" ht="12.75">
      <c r="D200" t="s">
        <v>30</v>
      </c>
      <c r="E200" t="s">
        <v>31</v>
      </c>
      <c r="F200" s="1">
        <v>1</v>
      </c>
      <c r="G200" s="8">
        <v>0</v>
      </c>
      <c r="H200" s="8">
        <f t="shared" si="18"/>
        <v>0</v>
      </c>
    </row>
    <row r="201" spans="4:8" ht="12.75">
      <c r="D201" t="s">
        <v>36</v>
      </c>
      <c r="E201" t="s">
        <v>37</v>
      </c>
      <c r="F201" s="1">
        <v>1</v>
      </c>
      <c r="G201" s="8">
        <v>0</v>
      </c>
      <c r="H201" s="8">
        <f t="shared" si="18"/>
        <v>0</v>
      </c>
    </row>
    <row r="202" spans="4:8" ht="12.75">
      <c r="D202" t="s">
        <v>38</v>
      </c>
      <c r="E202" t="s">
        <v>39</v>
      </c>
      <c r="F202" s="1">
        <v>1</v>
      </c>
      <c r="G202" s="8">
        <v>0</v>
      </c>
      <c r="H202" s="8">
        <f t="shared" si="18"/>
        <v>0</v>
      </c>
    </row>
    <row r="203" spans="4:8" ht="12.75">
      <c r="D203" t="s">
        <v>115</v>
      </c>
      <c r="E203" t="s">
        <v>116</v>
      </c>
      <c r="F203" s="1">
        <v>1</v>
      </c>
      <c r="G203" s="3">
        <v>0</v>
      </c>
      <c r="H203" s="8">
        <f t="shared" si="18"/>
        <v>0</v>
      </c>
    </row>
    <row r="204" spans="4:8" ht="12.75">
      <c r="D204" t="s">
        <v>36</v>
      </c>
      <c r="E204" t="s">
        <v>37</v>
      </c>
      <c r="F204" s="1">
        <v>1</v>
      </c>
      <c r="G204" s="3">
        <v>0</v>
      </c>
      <c r="H204" s="8">
        <f t="shared" si="18"/>
        <v>0</v>
      </c>
    </row>
    <row r="205" spans="4:8" ht="12.75">
      <c r="D205" t="s">
        <v>117</v>
      </c>
      <c r="E205" t="s">
        <v>118</v>
      </c>
      <c r="F205" s="1">
        <v>1</v>
      </c>
      <c r="G205" s="3">
        <v>0</v>
      </c>
      <c r="H205" s="8">
        <f t="shared" si="18"/>
        <v>0</v>
      </c>
    </row>
    <row r="206" ht="12.75">
      <c r="I206" s="8">
        <f>SUM(H181:H205)</f>
        <v>174490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8"/>
  <sheetViews>
    <sheetView zoomScale="75" zoomScaleNormal="75" workbookViewId="0" topLeftCell="A175">
      <selection activeCell="G217" sqref="G217"/>
    </sheetView>
  </sheetViews>
  <sheetFormatPr defaultColWidth="9.140625" defaultRowHeight="12.75"/>
  <cols>
    <col min="1" max="1" width="17.57421875" style="0" customWidth="1"/>
    <col min="2" max="2" width="13.00390625" style="0" customWidth="1"/>
    <col min="3" max="3" width="11.28125" style="1" customWidth="1"/>
    <col min="4" max="4" width="21.28125" style="0" customWidth="1"/>
    <col min="5" max="5" width="54.421875" style="0" customWidth="1"/>
    <col min="6" max="6" width="5.8515625" style="1" customWidth="1"/>
    <col min="7" max="8" width="11.28125" style="8" bestFit="1" customWidth="1"/>
    <col min="9" max="9" width="11.28125" style="8" customWidth="1"/>
    <col min="10" max="10" width="26.421875" style="0" customWidth="1"/>
  </cols>
  <sheetData>
    <row r="1" spans="1:10" ht="12.75">
      <c r="A1" t="s">
        <v>48</v>
      </c>
      <c r="B1" t="s">
        <v>49</v>
      </c>
      <c r="C1" s="1" t="s">
        <v>51</v>
      </c>
      <c r="D1" t="s">
        <v>3</v>
      </c>
      <c r="E1" t="s">
        <v>4</v>
      </c>
      <c r="F1" s="1" t="s">
        <v>79</v>
      </c>
      <c r="G1" s="10" t="s">
        <v>1</v>
      </c>
      <c r="H1" s="8" t="s">
        <v>5</v>
      </c>
      <c r="I1" s="8" t="s">
        <v>6</v>
      </c>
      <c r="J1" s="10" t="s">
        <v>100</v>
      </c>
    </row>
    <row r="2" spans="1:8" ht="12.75">
      <c r="A2" t="s">
        <v>47</v>
      </c>
      <c r="B2" t="s">
        <v>50</v>
      </c>
      <c r="C2" s="1">
        <v>301</v>
      </c>
      <c r="D2" t="s">
        <v>84</v>
      </c>
      <c r="E2" t="s">
        <v>40</v>
      </c>
      <c r="F2" s="1">
        <f>ROUNDUP(C2/48,0)</f>
        <v>7</v>
      </c>
      <c r="G2" s="11">
        <v>6995</v>
      </c>
      <c r="H2" s="8">
        <f aca="true" t="shared" si="0" ref="H2:H9">G2*F2</f>
        <v>48965</v>
      </c>
    </row>
    <row r="3" spans="4:8" ht="12.75">
      <c r="D3" t="s">
        <v>41</v>
      </c>
      <c r="E3" t="s">
        <v>42</v>
      </c>
      <c r="F3" s="1">
        <f>F2</f>
        <v>7</v>
      </c>
      <c r="G3" s="11">
        <v>0</v>
      </c>
      <c r="H3" s="8">
        <f t="shared" si="0"/>
        <v>0</v>
      </c>
    </row>
    <row r="4" spans="4:8" ht="12.75">
      <c r="D4" t="s">
        <v>52</v>
      </c>
      <c r="E4" s="20" t="s">
        <v>104</v>
      </c>
      <c r="F4" s="1">
        <v>1</v>
      </c>
      <c r="G4" s="8">
        <v>200</v>
      </c>
      <c r="H4" s="8">
        <f t="shared" si="0"/>
        <v>200</v>
      </c>
    </row>
    <row r="5" spans="4:11" ht="12.75">
      <c r="D5" t="s">
        <v>57</v>
      </c>
      <c r="E5" t="s">
        <v>58</v>
      </c>
      <c r="F5" s="1">
        <f>ROUNDUP(F2/6,0)</f>
        <v>2</v>
      </c>
      <c r="G5" s="12">
        <v>1895</v>
      </c>
      <c r="H5" s="8">
        <f t="shared" si="0"/>
        <v>3790</v>
      </c>
      <c r="K5">
        <f>F164</f>
        <v>23</v>
      </c>
    </row>
    <row r="6" spans="4:8" ht="12.75">
      <c r="D6" t="s">
        <v>59</v>
      </c>
      <c r="E6" t="s">
        <v>60</v>
      </c>
      <c r="F6" s="1">
        <f>F2-F5</f>
        <v>5</v>
      </c>
      <c r="G6" s="12">
        <v>75</v>
      </c>
      <c r="H6" s="8">
        <f t="shared" si="0"/>
        <v>375</v>
      </c>
    </row>
    <row r="7" spans="4:8" ht="12.75">
      <c r="D7" t="s">
        <v>13</v>
      </c>
      <c r="E7" t="s">
        <v>14</v>
      </c>
      <c r="F7" s="1">
        <v>2</v>
      </c>
      <c r="G7" s="8">
        <v>500</v>
      </c>
      <c r="H7" s="8">
        <f t="shared" si="0"/>
        <v>1000</v>
      </c>
    </row>
    <row r="8" spans="4:9" ht="12.75">
      <c r="D8" t="s">
        <v>11</v>
      </c>
      <c r="E8" t="s">
        <v>53</v>
      </c>
      <c r="F8" s="1">
        <v>0</v>
      </c>
      <c r="G8" s="8">
        <v>995</v>
      </c>
      <c r="H8" s="8">
        <f t="shared" si="0"/>
        <v>0</v>
      </c>
      <c r="I8" s="10"/>
    </row>
    <row r="9" spans="4:8" ht="12.75">
      <c r="D9" t="s">
        <v>43</v>
      </c>
      <c r="E9" t="s">
        <v>44</v>
      </c>
      <c r="F9" s="1">
        <f>F3</f>
        <v>7</v>
      </c>
      <c r="G9" s="11">
        <v>0</v>
      </c>
      <c r="H9" s="8">
        <f t="shared" si="0"/>
        <v>0</v>
      </c>
    </row>
    <row r="10" spans="7:9" ht="12.75">
      <c r="G10" s="11"/>
      <c r="I10" s="8">
        <f>SUM(H2:H9)</f>
        <v>54330</v>
      </c>
    </row>
    <row r="11" spans="1:8" ht="12.75">
      <c r="A11" t="s">
        <v>47</v>
      </c>
      <c r="B11" t="s">
        <v>54</v>
      </c>
      <c r="C11" s="1">
        <v>81</v>
      </c>
      <c r="D11" t="s">
        <v>84</v>
      </c>
      <c r="E11" t="s">
        <v>40</v>
      </c>
      <c r="F11" s="1">
        <f>ROUNDUP(C11/48,0)</f>
        <v>2</v>
      </c>
      <c r="G11" s="11">
        <v>6995</v>
      </c>
      <c r="H11" s="8">
        <f aca="true" t="shared" si="1" ref="H11:H17">G11*F11</f>
        <v>13990</v>
      </c>
    </row>
    <row r="12" spans="4:8" ht="12.75">
      <c r="D12" t="s">
        <v>41</v>
      </c>
      <c r="E12" t="s">
        <v>42</v>
      </c>
      <c r="F12" s="1">
        <f>F11</f>
        <v>2</v>
      </c>
      <c r="G12" s="11">
        <v>0</v>
      </c>
      <c r="H12" s="8">
        <f t="shared" si="1"/>
        <v>0</v>
      </c>
    </row>
    <row r="13" spans="4:8" ht="12.75">
      <c r="D13" t="s">
        <v>57</v>
      </c>
      <c r="E13" t="s">
        <v>58</v>
      </c>
      <c r="F13" s="1">
        <f>ROUNDUP(F11/6,0)</f>
        <v>1</v>
      </c>
      <c r="G13" s="12">
        <v>1895</v>
      </c>
      <c r="H13" s="8">
        <f t="shared" si="1"/>
        <v>1895</v>
      </c>
    </row>
    <row r="14" spans="4:8" ht="12.75">
      <c r="D14" t="s">
        <v>59</v>
      </c>
      <c r="E14" t="s">
        <v>60</v>
      </c>
      <c r="F14" s="1">
        <f>F11-F13</f>
        <v>1</v>
      </c>
      <c r="G14" s="12">
        <v>75</v>
      </c>
      <c r="H14" s="8">
        <f t="shared" si="1"/>
        <v>75</v>
      </c>
    </row>
    <row r="15" spans="4:8" ht="12.75">
      <c r="D15" t="s">
        <v>13</v>
      </c>
      <c r="E15" t="s">
        <v>14</v>
      </c>
      <c r="F15" s="1">
        <v>2</v>
      </c>
      <c r="G15" s="8">
        <v>500</v>
      </c>
      <c r="H15" s="8">
        <f t="shared" si="1"/>
        <v>1000</v>
      </c>
    </row>
    <row r="16" spans="4:9" ht="12.75">
      <c r="D16" t="s">
        <v>11</v>
      </c>
      <c r="E16" t="s">
        <v>53</v>
      </c>
      <c r="F16" s="1">
        <v>0</v>
      </c>
      <c r="G16" s="8">
        <v>995</v>
      </c>
      <c r="H16" s="8">
        <f t="shared" si="1"/>
        <v>0</v>
      </c>
      <c r="I16" s="10"/>
    </row>
    <row r="17" spans="4:8" ht="12.75">
      <c r="D17" t="s">
        <v>43</v>
      </c>
      <c r="E17" t="s">
        <v>44</v>
      </c>
      <c r="F17" s="1">
        <f>F12</f>
        <v>2</v>
      </c>
      <c r="G17" s="11">
        <v>0</v>
      </c>
      <c r="H17" s="8">
        <f t="shared" si="1"/>
        <v>0</v>
      </c>
    </row>
    <row r="18" spans="7:9" ht="12.75">
      <c r="G18" s="11"/>
      <c r="I18" s="8">
        <f>SUM(H11:H17)</f>
        <v>16960</v>
      </c>
    </row>
    <row r="19" spans="2:8" ht="12.75">
      <c r="B19" t="s">
        <v>55</v>
      </c>
      <c r="C19" s="1">
        <v>92</v>
      </c>
      <c r="D19" t="s">
        <v>84</v>
      </c>
      <c r="E19" t="s">
        <v>40</v>
      </c>
      <c r="F19" s="1">
        <f>ROUNDUP(C19/48,0)</f>
        <v>2</v>
      </c>
      <c r="G19" s="11">
        <v>6995</v>
      </c>
      <c r="H19" s="8">
        <f aca="true" t="shared" si="2" ref="H19:H25">G19*F19</f>
        <v>13990</v>
      </c>
    </row>
    <row r="20" spans="4:8" ht="12.75">
      <c r="D20" t="s">
        <v>41</v>
      </c>
      <c r="E20" t="s">
        <v>42</v>
      </c>
      <c r="F20" s="1">
        <f>F19</f>
        <v>2</v>
      </c>
      <c r="G20" s="11">
        <v>0</v>
      </c>
      <c r="H20" s="8">
        <f t="shared" si="2"/>
        <v>0</v>
      </c>
    </row>
    <row r="21" spans="4:8" ht="12.75">
      <c r="D21" t="s">
        <v>57</v>
      </c>
      <c r="E21" t="s">
        <v>58</v>
      </c>
      <c r="F21" s="1">
        <f>ROUNDUP(F19/6,0)</f>
        <v>1</v>
      </c>
      <c r="G21" s="12">
        <v>1895</v>
      </c>
      <c r="H21" s="8">
        <f t="shared" si="2"/>
        <v>1895</v>
      </c>
    </row>
    <row r="22" spans="4:8" ht="12.75">
      <c r="D22" t="s">
        <v>59</v>
      </c>
      <c r="E22" t="s">
        <v>60</v>
      </c>
      <c r="F22" s="1">
        <f>F19-F21</f>
        <v>1</v>
      </c>
      <c r="G22" s="12">
        <v>75</v>
      </c>
      <c r="H22" s="8">
        <f t="shared" si="2"/>
        <v>75</v>
      </c>
    </row>
    <row r="23" spans="4:8" ht="12.75">
      <c r="D23" t="s">
        <v>13</v>
      </c>
      <c r="E23" t="s">
        <v>14</v>
      </c>
      <c r="F23" s="1">
        <v>2</v>
      </c>
      <c r="G23" s="8">
        <v>500</v>
      </c>
      <c r="H23" s="8">
        <f t="shared" si="2"/>
        <v>1000</v>
      </c>
    </row>
    <row r="24" spans="4:9" ht="12.75">
      <c r="D24" t="s">
        <v>11</v>
      </c>
      <c r="E24" t="s">
        <v>53</v>
      </c>
      <c r="F24" s="1">
        <v>0</v>
      </c>
      <c r="G24" s="8">
        <v>995</v>
      </c>
      <c r="H24" s="8">
        <f t="shared" si="2"/>
        <v>0</v>
      </c>
      <c r="I24" s="10"/>
    </row>
    <row r="25" spans="4:8" ht="12.75">
      <c r="D25" t="s">
        <v>43</v>
      </c>
      <c r="E25" t="s">
        <v>44</v>
      </c>
      <c r="F25" s="1">
        <f>F20</f>
        <v>2</v>
      </c>
      <c r="G25" s="11">
        <v>0</v>
      </c>
      <c r="H25" s="8">
        <f t="shared" si="2"/>
        <v>0</v>
      </c>
    </row>
    <row r="26" spans="7:9" ht="12.75">
      <c r="G26" s="11"/>
      <c r="I26" s="8">
        <f>SUM(H19:H25)</f>
        <v>16960</v>
      </c>
    </row>
    <row r="27" spans="2:8" ht="12.75">
      <c r="B27" s="5" t="s">
        <v>56</v>
      </c>
      <c r="C27" s="1">
        <v>178</v>
      </c>
      <c r="D27" t="s">
        <v>61</v>
      </c>
      <c r="E27" t="s">
        <v>62</v>
      </c>
      <c r="F27" s="1">
        <v>1</v>
      </c>
      <c r="G27" s="8">
        <v>9500</v>
      </c>
      <c r="H27" s="8">
        <f>SUM(F27*G27)</f>
        <v>9500</v>
      </c>
    </row>
    <row r="28" spans="4:8" ht="12.75">
      <c r="D28" t="s">
        <v>7</v>
      </c>
      <c r="E28" t="s">
        <v>8</v>
      </c>
      <c r="F28" s="1">
        <v>1</v>
      </c>
      <c r="G28" s="8">
        <v>0</v>
      </c>
      <c r="H28" s="8">
        <f aca="true" t="shared" si="3" ref="H28:H41">G28*F28</f>
        <v>0</v>
      </c>
    </row>
    <row r="29" spans="4:8" ht="12.75">
      <c r="D29" t="s">
        <v>107</v>
      </c>
      <c r="E29" t="s">
        <v>108</v>
      </c>
      <c r="F29" s="1">
        <v>1</v>
      </c>
      <c r="G29" s="8">
        <v>33000</v>
      </c>
      <c r="H29" s="8">
        <f t="shared" si="3"/>
        <v>33000</v>
      </c>
    </row>
    <row r="30" spans="4:8" ht="12.75">
      <c r="D30" t="s">
        <v>109</v>
      </c>
      <c r="E30" t="s">
        <v>110</v>
      </c>
      <c r="F30" s="1">
        <v>8</v>
      </c>
      <c r="G30" s="8">
        <v>500</v>
      </c>
      <c r="H30" s="8">
        <f t="shared" si="3"/>
        <v>4000</v>
      </c>
    </row>
    <row r="31" spans="4:8" ht="12.75">
      <c r="D31" t="s">
        <v>111</v>
      </c>
      <c r="E31" t="s">
        <v>112</v>
      </c>
      <c r="F31" s="1">
        <v>0</v>
      </c>
      <c r="G31" s="8">
        <v>995</v>
      </c>
      <c r="H31" s="8">
        <f t="shared" si="3"/>
        <v>0</v>
      </c>
    </row>
    <row r="32" spans="4:8" ht="12.75">
      <c r="D32" t="s">
        <v>21</v>
      </c>
      <c r="E32" t="s">
        <v>22</v>
      </c>
      <c r="F32" s="1">
        <f>ROUNDUP(C27/48,0)</f>
        <v>4</v>
      </c>
      <c r="G32" s="8">
        <v>15000</v>
      </c>
      <c r="H32" s="8">
        <f t="shared" si="3"/>
        <v>60000</v>
      </c>
    </row>
    <row r="33" spans="4:8" ht="12.75">
      <c r="D33" t="s">
        <v>63</v>
      </c>
      <c r="E33" t="s">
        <v>64</v>
      </c>
      <c r="F33" s="1">
        <v>1</v>
      </c>
      <c r="G33" s="8">
        <v>495</v>
      </c>
      <c r="H33" s="8">
        <f t="shared" si="3"/>
        <v>495</v>
      </c>
    </row>
    <row r="34" spans="4:8" ht="12.75">
      <c r="D34" t="s">
        <v>23</v>
      </c>
      <c r="E34" t="s">
        <v>24</v>
      </c>
      <c r="F34" s="1">
        <v>2</v>
      </c>
      <c r="G34" s="8">
        <v>3000</v>
      </c>
      <c r="H34" s="8">
        <f t="shared" si="3"/>
        <v>6000</v>
      </c>
    </row>
    <row r="35" spans="4:8" ht="12.75">
      <c r="D35" t="s">
        <v>25</v>
      </c>
      <c r="E35" t="s">
        <v>26</v>
      </c>
      <c r="F35" s="1">
        <v>2</v>
      </c>
      <c r="G35" s="8">
        <v>0</v>
      </c>
      <c r="H35" s="8">
        <f t="shared" si="3"/>
        <v>0</v>
      </c>
    </row>
    <row r="36" spans="4:8" ht="12.75">
      <c r="D36" t="s">
        <v>27</v>
      </c>
      <c r="E36" t="s">
        <v>28</v>
      </c>
      <c r="F36" s="1">
        <v>1</v>
      </c>
      <c r="G36" s="8">
        <v>0</v>
      </c>
      <c r="H36" s="8">
        <f t="shared" si="3"/>
        <v>0</v>
      </c>
    </row>
    <row r="37" spans="4:8" ht="12.75">
      <c r="D37" t="s">
        <v>29</v>
      </c>
      <c r="E37" t="s">
        <v>28</v>
      </c>
      <c r="F37" s="1">
        <v>1</v>
      </c>
      <c r="G37" s="8">
        <v>0</v>
      </c>
      <c r="H37" s="8">
        <f t="shared" si="3"/>
        <v>0</v>
      </c>
    </row>
    <row r="38" spans="4:8" ht="12.75">
      <c r="D38" t="s">
        <v>30</v>
      </c>
      <c r="E38" t="s">
        <v>31</v>
      </c>
      <c r="F38" s="1">
        <v>1</v>
      </c>
      <c r="G38" s="8">
        <v>0</v>
      </c>
      <c r="H38" s="8">
        <f t="shared" si="3"/>
        <v>0</v>
      </c>
    </row>
    <row r="39" spans="4:8" ht="12.75">
      <c r="D39" t="s">
        <v>32</v>
      </c>
      <c r="E39" t="s">
        <v>33</v>
      </c>
      <c r="F39" s="1">
        <v>2</v>
      </c>
      <c r="G39" s="8">
        <v>0</v>
      </c>
      <c r="H39" s="8">
        <f t="shared" si="3"/>
        <v>0</v>
      </c>
    </row>
    <row r="40" spans="4:8" ht="12.75">
      <c r="D40" t="s">
        <v>17</v>
      </c>
      <c r="E40" t="s">
        <v>18</v>
      </c>
      <c r="F40" s="1">
        <v>1</v>
      </c>
      <c r="G40" s="8">
        <v>0</v>
      </c>
      <c r="H40" s="8">
        <f t="shared" si="3"/>
        <v>0</v>
      </c>
    </row>
    <row r="41" spans="4:8" ht="12.75">
      <c r="D41" t="s">
        <v>30</v>
      </c>
      <c r="E41" t="s">
        <v>31</v>
      </c>
      <c r="F41" s="1">
        <v>1</v>
      </c>
      <c r="G41" s="8">
        <v>0</v>
      </c>
      <c r="H41" s="8">
        <f t="shared" si="3"/>
        <v>0</v>
      </c>
    </row>
    <row r="42" ht="12.75">
      <c r="I42" s="8">
        <f>SUM(H27:H41)</f>
        <v>112995</v>
      </c>
    </row>
    <row r="43" spans="1:8" ht="12.75">
      <c r="A43" t="s">
        <v>65</v>
      </c>
      <c r="B43" t="s">
        <v>66</v>
      </c>
      <c r="C43" s="1">
        <v>200</v>
      </c>
      <c r="D43" t="s">
        <v>84</v>
      </c>
      <c r="E43" t="s">
        <v>40</v>
      </c>
      <c r="F43" s="1">
        <f>ROUNDUP(C43/48,0)</f>
        <v>5</v>
      </c>
      <c r="G43" s="11">
        <v>6995</v>
      </c>
      <c r="H43" s="8">
        <f aca="true" t="shared" si="4" ref="H43:H50">G43*F43</f>
        <v>34975</v>
      </c>
    </row>
    <row r="44" spans="4:8" ht="12.75">
      <c r="D44" t="s">
        <v>41</v>
      </c>
      <c r="E44" t="s">
        <v>42</v>
      </c>
      <c r="F44" s="1">
        <f>F43</f>
        <v>5</v>
      </c>
      <c r="G44" s="11">
        <v>0</v>
      </c>
      <c r="H44" s="8">
        <f t="shared" si="4"/>
        <v>0</v>
      </c>
    </row>
    <row r="45" spans="4:8" ht="12.75">
      <c r="D45" t="s">
        <v>52</v>
      </c>
      <c r="E45" s="20" t="s">
        <v>104</v>
      </c>
      <c r="F45" s="1">
        <v>1</v>
      </c>
      <c r="G45" s="8">
        <v>200</v>
      </c>
      <c r="H45" s="8">
        <f t="shared" si="4"/>
        <v>200</v>
      </c>
    </row>
    <row r="46" spans="4:8" ht="12.75">
      <c r="D46" t="s">
        <v>57</v>
      </c>
      <c r="E46" t="s">
        <v>58</v>
      </c>
      <c r="F46" s="1">
        <f>ROUNDUP(F43/6,0)</f>
        <v>1</v>
      </c>
      <c r="G46" s="12">
        <v>1895</v>
      </c>
      <c r="H46" s="8">
        <f t="shared" si="4"/>
        <v>1895</v>
      </c>
    </row>
    <row r="47" spans="4:8" ht="12.75">
      <c r="D47" t="s">
        <v>59</v>
      </c>
      <c r="E47" t="s">
        <v>60</v>
      </c>
      <c r="F47" s="1">
        <f>F43-F46</f>
        <v>4</v>
      </c>
      <c r="G47" s="12">
        <v>75</v>
      </c>
      <c r="H47" s="8">
        <f t="shared" si="4"/>
        <v>300</v>
      </c>
    </row>
    <row r="48" spans="4:8" ht="12.75">
      <c r="D48" t="s">
        <v>13</v>
      </c>
      <c r="E48" t="s">
        <v>14</v>
      </c>
      <c r="F48" s="1">
        <v>2</v>
      </c>
      <c r="G48" s="8">
        <v>500</v>
      </c>
      <c r="H48" s="8">
        <f t="shared" si="4"/>
        <v>1000</v>
      </c>
    </row>
    <row r="49" spans="4:9" ht="12.75">
      <c r="D49" t="s">
        <v>11</v>
      </c>
      <c r="E49" t="s">
        <v>53</v>
      </c>
      <c r="F49" s="1">
        <v>0</v>
      </c>
      <c r="G49" s="8">
        <v>995</v>
      </c>
      <c r="H49" s="8">
        <f t="shared" si="4"/>
        <v>0</v>
      </c>
      <c r="I49" s="10"/>
    </row>
    <row r="50" spans="4:8" ht="12.75">
      <c r="D50" t="s">
        <v>43</v>
      </c>
      <c r="E50" t="s">
        <v>44</v>
      </c>
      <c r="F50" s="1">
        <f>F44</f>
        <v>5</v>
      </c>
      <c r="G50" s="11">
        <v>0</v>
      </c>
      <c r="H50" s="8">
        <f t="shared" si="4"/>
        <v>0</v>
      </c>
    </row>
    <row r="51" spans="7:9" ht="12.75">
      <c r="G51" s="11"/>
      <c r="I51" s="8">
        <f>SUM(H43:H50)</f>
        <v>38370</v>
      </c>
    </row>
    <row r="52" spans="2:9" s="4" customFormat="1" ht="12.75">
      <c r="B52" s="9" t="s">
        <v>67</v>
      </c>
      <c r="C52" s="1">
        <v>141</v>
      </c>
      <c r="D52" t="s">
        <v>84</v>
      </c>
      <c r="E52" t="s">
        <v>40</v>
      </c>
      <c r="F52" s="1">
        <f>ROUNDUP(C52/48,0)</f>
        <v>3</v>
      </c>
      <c r="G52" s="11">
        <v>6995</v>
      </c>
      <c r="H52" s="8">
        <f aca="true" t="shared" si="5" ref="H52:H59">G52*F52</f>
        <v>20985</v>
      </c>
      <c r="I52" s="8"/>
    </row>
    <row r="53" spans="4:8" ht="12.75">
      <c r="D53" t="s">
        <v>41</v>
      </c>
      <c r="E53" t="s">
        <v>42</v>
      </c>
      <c r="F53" s="1">
        <f>F52</f>
        <v>3</v>
      </c>
      <c r="G53" s="11">
        <v>0</v>
      </c>
      <c r="H53" s="8">
        <f t="shared" si="5"/>
        <v>0</v>
      </c>
    </row>
    <row r="54" spans="4:8" ht="12.75">
      <c r="D54" t="s">
        <v>52</v>
      </c>
      <c r="E54" s="20" t="s">
        <v>104</v>
      </c>
      <c r="F54" s="1">
        <v>1</v>
      </c>
      <c r="G54" s="8">
        <v>200</v>
      </c>
      <c r="H54" s="8">
        <f t="shared" si="5"/>
        <v>200</v>
      </c>
    </row>
    <row r="55" spans="4:8" ht="12.75">
      <c r="D55" t="s">
        <v>57</v>
      </c>
      <c r="E55" t="s">
        <v>58</v>
      </c>
      <c r="F55" s="1">
        <f>ROUNDUP(F52/6,0)</f>
        <v>1</v>
      </c>
      <c r="G55" s="12">
        <v>1895</v>
      </c>
      <c r="H55" s="8">
        <f t="shared" si="5"/>
        <v>1895</v>
      </c>
    </row>
    <row r="56" spans="4:8" ht="12.75">
      <c r="D56" t="s">
        <v>59</v>
      </c>
      <c r="E56" t="s">
        <v>60</v>
      </c>
      <c r="F56" s="1">
        <f>F52-F55</f>
        <v>2</v>
      </c>
      <c r="G56" s="12">
        <v>75</v>
      </c>
      <c r="H56" s="8">
        <f t="shared" si="5"/>
        <v>150</v>
      </c>
    </row>
    <row r="57" spans="4:8" ht="12.75">
      <c r="D57" t="s">
        <v>13</v>
      </c>
      <c r="E57" t="s">
        <v>14</v>
      </c>
      <c r="F57" s="1">
        <v>2</v>
      </c>
      <c r="G57" s="8">
        <v>500</v>
      </c>
      <c r="H57" s="8">
        <f t="shared" si="5"/>
        <v>1000</v>
      </c>
    </row>
    <row r="58" spans="4:9" ht="12.75">
      <c r="D58" t="s">
        <v>11</v>
      </c>
      <c r="E58" t="s">
        <v>53</v>
      </c>
      <c r="F58" s="1">
        <v>0</v>
      </c>
      <c r="G58" s="8">
        <v>995</v>
      </c>
      <c r="H58" s="8">
        <f t="shared" si="5"/>
        <v>0</v>
      </c>
      <c r="I58" s="10"/>
    </row>
    <row r="59" spans="4:8" ht="12.75">
      <c r="D59" t="s">
        <v>43</v>
      </c>
      <c r="E59" t="s">
        <v>44</v>
      </c>
      <c r="F59" s="1">
        <f>F53</f>
        <v>3</v>
      </c>
      <c r="G59" s="11">
        <v>0</v>
      </c>
      <c r="H59" s="8">
        <f t="shared" si="5"/>
        <v>0</v>
      </c>
    </row>
    <row r="60" spans="3:9" s="4" customFormat="1" ht="12.75">
      <c r="C60" s="1"/>
      <c r="D60"/>
      <c r="E60"/>
      <c r="F60" s="1"/>
      <c r="G60" s="11"/>
      <c r="H60" s="8"/>
      <c r="I60" s="8">
        <f>SUM(H52:H59)</f>
        <v>24230</v>
      </c>
    </row>
    <row r="61" spans="2:8" ht="12.75">
      <c r="B61" s="9" t="s">
        <v>68</v>
      </c>
      <c r="C61" s="1">
        <v>168</v>
      </c>
      <c r="D61" t="s">
        <v>84</v>
      </c>
      <c r="E61" t="s">
        <v>40</v>
      </c>
      <c r="F61" s="1">
        <f>ROUNDUP(C61/48,0)</f>
        <v>4</v>
      </c>
      <c r="G61" s="11">
        <v>6995</v>
      </c>
      <c r="H61" s="8">
        <f aca="true" t="shared" si="6" ref="H61:H68">G61*F61</f>
        <v>27980</v>
      </c>
    </row>
    <row r="62" spans="4:8" ht="12.75">
      <c r="D62" t="s">
        <v>41</v>
      </c>
      <c r="E62" t="s">
        <v>42</v>
      </c>
      <c r="F62" s="1">
        <f>F61</f>
        <v>4</v>
      </c>
      <c r="G62" s="11">
        <v>0</v>
      </c>
      <c r="H62" s="8">
        <f t="shared" si="6"/>
        <v>0</v>
      </c>
    </row>
    <row r="63" spans="4:8" ht="12.75">
      <c r="D63" t="s">
        <v>52</v>
      </c>
      <c r="E63" s="20" t="s">
        <v>104</v>
      </c>
      <c r="F63" s="1">
        <v>1</v>
      </c>
      <c r="G63" s="8">
        <v>200</v>
      </c>
      <c r="H63" s="8">
        <f t="shared" si="6"/>
        <v>200</v>
      </c>
    </row>
    <row r="64" spans="4:8" ht="12.75">
      <c r="D64" t="s">
        <v>57</v>
      </c>
      <c r="E64" t="s">
        <v>58</v>
      </c>
      <c r="F64" s="1">
        <f>ROUNDUP(F61/6,0)</f>
        <v>1</v>
      </c>
      <c r="G64" s="12">
        <v>1895</v>
      </c>
      <c r="H64" s="8">
        <f t="shared" si="6"/>
        <v>1895</v>
      </c>
    </row>
    <row r="65" spans="4:8" ht="12.75">
      <c r="D65" t="s">
        <v>59</v>
      </c>
      <c r="E65" t="s">
        <v>60</v>
      </c>
      <c r="F65" s="1">
        <f>F61-F64</f>
        <v>3</v>
      </c>
      <c r="G65" s="12">
        <v>75</v>
      </c>
      <c r="H65" s="8">
        <f t="shared" si="6"/>
        <v>225</v>
      </c>
    </row>
    <row r="66" spans="4:8" ht="12.75">
      <c r="D66" t="s">
        <v>13</v>
      </c>
      <c r="E66" t="s">
        <v>14</v>
      </c>
      <c r="F66" s="1">
        <v>2</v>
      </c>
      <c r="G66" s="8">
        <v>500</v>
      </c>
      <c r="H66" s="8">
        <f t="shared" si="6"/>
        <v>1000</v>
      </c>
    </row>
    <row r="67" spans="4:9" ht="12.75">
      <c r="D67" t="s">
        <v>11</v>
      </c>
      <c r="E67" t="s">
        <v>53</v>
      </c>
      <c r="F67" s="1">
        <v>0</v>
      </c>
      <c r="G67" s="8">
        <v>995</v>
      </c>
      <c r="H67" s="8">
        <f t="shared" si="6"/>
        <v>0</v>
      </c>
      <c r="I67" s="10"/>
    </row>
    <row r="68" spans="4:8" ht="12.75">
      <c r="D68" t="s">
        <v>43</v>
      </c>
      <c r="E68" t="s">
        <v>44</v>
      </c>
      <c r="F68" s="1">
        <f>F62</f>
        <v>4</v>
      </c>
      <c r="G68" s="11">
        <v>0</v>
      </c>
      <c r="H68" s="8">
        <f t="shared" si="6"/>
        <v>0</v>
      </c>
    </row>
    <row r="69" spans="2:9" ht="12.75">
      <c r="B69" s="4"/>
      <c r="G69" s="11"/>
      <c r="I69" s="8">
        <f>SUM(H61:H68)</f>
        <v>31300</v>
      </c>
    </row>
    <row r="70" spans="2:8" ht="12.75">
      <c r="B70" s="9" t="s">
        <v>69</v>
      </c>
      <c r="C70" s="1">
        <v>246</v>
      </c>
      <c r="D70" t="s">
        <v>84</v>
      </c>
      <c r="E70" t="s">
        <v>40</v>
      </c>
      <c r="F70" s="1">
        <f>ROUNDUP(C70/48,0)</f>
        <v>6</v>
      </c>
      <c r="G70" s="11">
        <v>6995</v>
      </c>
      <c r="H70" s="8">
        <f aca="true" t="shared" si="7" ref="H70:H77">G70*F70</f>
        <v>41970</v>
      </c>
    </row>
    <row r="71" spans="4:8" ht="12.75">
      <c r="D71" t="s">
        <v>41</v>
      </c>
      <c r="E71" t="s">
        <v>42</v>
      </c>
      <c r="F71" s="1">
        <f>F70</f>
        <v>6</v>
      </c>
      <c r="G71" s="11">
        <v>0</v>
      </c>
      <c r="H71" s="8">
        <f t="shared" si="7"/>
        <v>0</v>
      </c>
    </row>
    <row r="72" spans="4:8" ht="12.75">
      <c r="D72" t="s">
        <v>52</v>
      </c>
      <c r="E72" s="20" t="s">
        <v>104</v>
      </c>
      <c r="F72" s="1">
        <v>1</v>
      </c>
      <c r="G72" s="8">
        <v>200</v>
      </c>
      <c r="H72" s="8">
        <f t="shared" si="7"/>
        <v>200</v>
      </c>
    </row>
    <row r="73" spans="4:8" ht="12.75">
      <c r="D73" t="s">
        <v>57</v>
      </c>
      <c r="E73" t="s">
        <v>58</v>
      </c>
      <c r="F73" s="1">
        <f>ROUNDUP(F70/6,0)</f>
        <v>1</v>
      </c>
      <c r="G73" s="12">
        <v>1895</v>
      </c>
      <c r="H73" s="8">
        <f t="shared" si="7"/>
        <v>1895</v>
      </c>
    </row>
    <row r="74" spans="4:8" ht="12.75">
      <c r="D74" t="s">
        <v>59</v>
      </c>
      <c r="E74" t="s">
        <v>60</v>
      </c>
      <c r="F74" s="1">
        <f>F70-F73</f>
        <v>5</v>
      </c>
      <c r="G74" s="12">
        <v>75</v>
      </c>
      <c r="H74" s="8">
        <f t="shared" si="7"/>
        <v>375</v>
      </c>
    </row>
    <row r="75" spans="4:8" ht="12.75">
      <c r="D75" t="s">
        <v>13</v>
      </c>
      <c r="E75" t="s">
        <v>14</v>
      </c>
      <c r="F75" s="1">
        <v>2</v>
      </c>
      <c r="G75" s="8">
        <v>500</v>
      </c>
      <c r="H75" s="8">
        <f t="shared" si="7"/>
        <v>1000</v>
      </c>
    </row>
    <row r="76" spans="4:9" ht="12.75">
      <c r="D76" t="s">
        <v>11</v>
      </c>
      <c r="E76" t="s">
        <v>53</v>
      </c>
      <c r="F76" s="1">
        <v>0</v>
      </c>
      <c r="G76" s="8">
        <v>995</v>
      </c>
      <c r="H76" s="8">
        <f t="shared" si="7"/>
        <v>0</v>
      </c>
      <c r="I76" s="10"/>
    </row>
    <row r="77" spans="2:9" s="4" customFormat="1" ht="12.75">
      <c r="B77"/>
      <c r="C77" s="1"/>
      <c r="D77" t="s">
        <v>43</v>
      </c>
      <c r="E77" t="s">
        <v>44</v>
      </c>
      <c r="F77" s="1">
        <f>F71</f>
        <v>6</v>
      </c>
      <c r="G77" s="11">
        <v>0</v>
      </c>
      <c r="H77" s="8">
        <f t="shared" si="7"/>
        <v>0</v>
      </c>
      <c r="I77" s="8"/>
    </row>
    <row r="78" spans="2:9" ht="12.75">
      <c r="B78" s="4"/>
      <c r="G78" s="11"/>
      <c r="I78" s="8">
        <f>SUM(H70:H77)</f>
        <v>45440</v>
      </c>
    </row>
    <row r="79" spans="2:8" ht="12.75">
      <c r="B79" s="9" t="s">
        <v>70</v>
      </c>
      <c r="C79" s="1">
        <v>183</v>
      </c>
      <c r="D79" t="s">
        <v>84</v>
      </c>
      <c r="E79" t="s">
        <v>40</v>
      </c>
      <c r="F79" s="1">
        <f>ROUNDUP(C79/48,0)</f>
        <v>4</v>
      </c>
      <c r="G79" s="11">
        <v>6995</v>
      </c>
      <c r="H79" s="8">
        <f aca="true" t="shared" si="8" ref="H79:H86">G79*F79</f>
        <v>27980</v>
      </c>
    </row>
    <row r="80" spans="4:8" ht="12.75">
      <c r="D80" t="s">
        <v>41</v>
      </c>
      <c r="E80" t="s">
        <v>42</v>
      </c>
      <c r="F80" s="1">
        <f>F79</f>
        <v>4</v>
      </c>
      <c r="G80" s="11">
        <v>0</v>
      </c>
      <c r="H80" s="8">
        <f t="shared" si="8"/>
        <v>0</v>
      </c>
    </row>
    <row r="81" spans="4:8" ht="12.75">
      <c r="D81" t="s">
        <v>52</v>
      </c>
      <c r="E81" s="20" t="s">
        <v>104</v>
      </c>
      <c r="F81" s="1">
        <v>1</v>
      </c>
      <c r="G81" s="8">
        <v>200</v>
      </c>
      <c r="H81" s="8">
        <f t="shared" si="8"/>
        <v>200</v>
      </c>
    </row>
    <row r="82" spans="4:8" ht="12.75">
      <c r="D82" t="s">
        <v>57</v>
      </c>
      <c r="E82" t="s">
        <v>58</v>
      </c>
      <c r="F82" s="1">
        <f>ROUNDUP(F79/6,0)</f>
        <v>1</v>
      </c>
      <c r="G82" s="12">
        <v>1895</v>
      </c>
      <c r="H82" s="8">
        <f t="shared" si="8"/>
        <v>1895</v>
      </c>
    </row>
    <row r="83" spans="4:8" ht="12.75">
      <c r="D83" t="s">
        <v>59</v>
      </c>
      <c r="E83" t="s">
        <v>60</v>
      </c>
      <c r="F83" s="1">
        <f>F79-F82</f>
        <v>3</v>
      </c>
      <c r="G83" s="12">
        <v>75</v>
      </c>
      <c r="H83" s="8">
        <f t="shared" si="8"/>
        <v>225</v>
      </c>
    </row>
    <row r="84" spans="4:8" ht="12.75">
      <c r="D84" t="s">
        <v>13</v>
      </c>
      <c r="E84" t="s">
        <v>14</v>
      </c>
      <c r="F84" s="1">
        <v>2</v>
      </c>
      <c r="G84" s="8">
        <v>500</v>
      </c>
      <c r="H84" s="8">
        <f t="shared" si="8"/>
        <v>1000</v>
      </c>
    </row>
    <row r="85" spans="2:9" s="4" customFormat="1" ht="12.75">
      <c r="B85"/>
      <c r="C85" s="1"/>
      <c r="D85" t="s">
        <v>11</v>
      </c>
      <c r="E85" t="s">
        <v>53</v>
      </c>
      <c r="F85" s="1">
        <v>0</v>
      </c>
      <c r="G85" s="8">
        <v>995</v>
      </c>
      <c r="H85" s="8">
        <f t="shared" si="8"/>
        <v>0</v>
      </c>
      <c r="I85" s="10"/>
    </row>
    <row r="86" spans="4:8" ht="12.75">
      <c r="D86" t="s">
        <v>43</v>
      </c>
      <c r="E86" t="s">
        <v>44</v>
      </c>
      <c r="F86" s="1">
        <f>F80</f>
        <v>4</v>
      </c>
      <c r="G86" s="11">
        <v>0</v>
      </c>
      <c r="H86" s="8">
        <f t="shared" si="8"/>
        <v>0</v>
      </c>
    </row>
    <row r="87" spans="2:9" ht="12.75">
      <c r="B87" s="4"/>
      <c r="G87" s="11"/>
      <c r="I87" s="8">
        <f>SUM(H79:H86)</f>
        <v>31300</v>
      </c>
    </row>
    <row r="88" spans="2:8" ht="12.75">
      <c r="B88" s="9" t="s">
        <v>119</v>
      </c>
      <c r="C88" s="1">
        <v>161</v>
      </c>
      <c r="D88" t="s">
        <v>84</v>
      </c>
      <c r="E88" t="s">
        <v>40</v>
      </c>
      <c r="F88" s="1">
        <f>ROUNDUP(C88/48,0)</f>
        <v>4</v>
      </c>
      <c r="G88" s="11">
        <v>6995</v>
      </c>
      <c r="H88" s="8">
        <f aca="true" t="shared" si="9" ref="H88:H95">G88*F88</f>
        <v>27980</v>
      </c>
    </row>
    <row r="89" spans="4:8" ht="12.75">
      <c r="D89" t="s">
        <v>41</v>
      </c>
      <c r="E89" t="s">
        <v>42</v>
      </c>
      <c r="F89" s="1">
        <f>F88</f>
        <v>4</v>
      </c>
      <c r="G89" s="11">
        <v>0</v>
      </c>
      <c r="H89" s="8">
        <f t="shared" si="9"/>
        <v>0</v>
      </c>
    </row>
    <row r="90" spans="4:8" ht="12.75">
      <c r="D90" t="s">
        <v>52</v>
      </c>
      <c r="E90" s="20" t="s">
        <v>104</v>
      </c>
      <c r="F90" s="1">
        <v>1</v>
      </c>
      <c r="G90" s="8">
        <v>200</v>
      </c>
      <c r="H90" s="8">
        <f t="shared" si="9"/>
        <v>200</v>
      </c>
    </row>
    <row r="91" spans="4:8" ht="12.75">
      <c r="D91" t="s">
        <v>57</v>
      </c>
      <c r="E91" t="s">
        <v>58</v>
      </c>
      <c r="F91" s="1">
        <f>ROUNDUP(F88/6,0)</f>
        <v>1</v>
      </c>
      <c r="G91" s="12">
        <v>1895</v>
      </c>
      <c r="H91" s="8">
        <f t="shared" si="9"/>
        <v>1895</v>
      </c>
    </row>
    <row r="92" spans="4:8" ht="12.75">
      <c r="D92" t="s">
        <v>59</v>
      </c>
      <c r="E92" t="s">
        <v>60</v>
      </c>
      <c r="F92" s="1">
        <f>F88-F91</f>
        <v>3</v>
      </c>
      <c r="G92" s="12">
        <v>75</v>
      </c>
      <c r="H92" s="8">
        <f t="shared" si="9"/>
        <v>225</v>
      </c>
    </row>
    <row r="93" spans="4:8" ht="12.75">
      <c r="D93" t="s">
        <v>13</v>
      </c>
      <c r="E93" t="s">
        <v>14</v>
      </c>
      <c r="F93" s="1">
        <v>2</v>
      </c>
      <c r="G93" s="8">
        <v>500</v>
      </c>
      <c r="H93" s="8">
        <f t="shared" si="9"/>
        <v>1000</v>
      </c>
    </row>
    <row r="94" spans="2:9" s="4" customFormat="1" ht="12.75">
      <c r="B94"/>
      <c r="C94" s="1"/>
      <c r="D94" t="s">
        <v>11</v>
      </c>
      <c r="E94" t="s">
        <v>53</v>
      </c>
      <c r="F94" s="1">
        <v>0</v>
      </c>
      <c r="G94" s="8">
        <v>995</v>
      </c>
      <c r="H94" s="8">
        <f t="shared" si="9"/>
        <v>0</v>
      </c>
      <c r="I94" s="10"/>
    </row>
    <row r="95" spans="4:8" ht="12.75">
      <c r="D95" t="s">
        <v>43</v>
      </c>
      <c r="E95" t="s">
        <v>44</v>
      </c>
      <c r="F95" s="1">
        <f>F89</f>
        <v>4</v>
      </c>
      <c r="G95" s="11">
        <v>0</v>
      </c>
      <c r="H95" s="8">
        <f t="shared" si="9"/>
        <v>0</v>
      </c>
    </row>
    <row r="96" spans="2:9" ht="12.75">
      <c r="B96" s="4"/>
      <c r="G96" s="11"/>
      <c r="I96" s="8">
        <f>SUM(H88:H95)</f>
        <v>31300</v>
      </c>
    </row>
    <row r="97" spans="2:8" ht="12.75">
      <c r="B97" s="9" t="s">
        <v>71</v>
      </c>
      <c r="C97" s="1">
        <v>196</v>
      </c>
      <c r="D97" t="s">
        <v>84</v>
      </c>
      <c r="E97" t="s">
        <v>40</v>
      </c>
      <c r="F97" s="1">
        <f>ROUNDUP(C97/48,0)</f>
        <v>5</v>
      </c>
      <c r="G97" s="11">
        <v>6995</v>
      </c>
      <c r="H97" s="8">
        <f aca="true" t="shared" si="10" ref="H97:H104">G97*F97</f>
        <v>34975</v>
      </c>
    </row>
    <row r="98" spans="4:8" ht="12.75">
      <c r="D98" t="s">
        <v>41</v>
      </c>
      <c r="E98" t="s">
        <v>42</v>
      </c>
      <c r="F98" s="1">
        <f>F97</f>
        <v>5</v>
      </c>
      <c r="G98" s="11">
        <v>0</v>
      </c>
      <c r="H98" s="8">
        <f t="shared" si="10"/>
        <v>0</v>
      </c>
    </row>
    <row r="99" spans="4:8" ht="12.75">
      <c r="D99" t="s">
        <v>52</v>
      </c>
      <c r="E99" s="20" t="s">
        <v>104</v>
      </c>
      <c r="F99" s="1">
        <v>1</v>
      </c>
      <c r="G99" s="8">
        <v>200</v>
      </c>
      <c r="H99" s="8">
        <f t="shared" si="10"/>
        <v>200</v>
      </c>
    </row>
    <row r="100" spans="4:8" ht="12.75">
      <c r="D100" t="s">
        <v>57</v>
      </c>
      <c r="E100" t="s">
        <v>58</v>
      </c>
      <c r="F100" s="1">
        <f>ROUNDUP(F97/6,0)</f>
        <v>1</v>
      </c>
      <c r="G100" s="12">
        <v>1895</v>
      </c>
      <c r="H100" s="8">
        <f t="shared" si="10"/>
        <v>1895</v>
      </c>
    </row>
    <row r="101" spans="4:8" ht="12.75">
      <c r="D101" t="s">
        <v>59</v>
      </c>
      <c r="E101" t="s">
        <v>60</v>
      </c>
      <c r="F101" s="1">
        <f>F97-F100</f>
        <v>4</v>
      </c>
      <c r="G101" s="12">
        <v>75</v>
      </c>
      <c r="H101" s="8">
        <f t="shared" si="10"/>
        <v>300</v>
      </c>
    </row>
    <row r="102" spans="2:9" s="4" customFormat="1" ht="12.75">
      <c r="B102"/>
      <c r="C102" s="1"/>
      <c r="D102" t="s">
        <v>13</v>
      </c>
      <c r="E102" t="s">
        <v>14</v>
      </c>
      <c r="F102" s="1">
        <v>2</v>
      </c>
      <c r="G102" s="8">
        <v>500</v>
      </c>
      <c r="H102" s="8">
        <f t="shared" si="10"/>
        <v>1000</v>
      </c>
      <c r="I102" s="8"/>
    </row>
    <row r="103" spans="4:9" ht="12.75">
      <c r="D103" t="s">
        <v>11</v>
      </c>
      <c r="E103" t="s">
        <v>53</v>
      </c>
      <c r="F103" s="1">
        <v>0</v>
      </c>
      <c r="G103" s="8">
        <v>995</v>
      </c>
      <c r="H103" s="8">
        <f t="shared" si="10"/>
        <v>0</v>
      </c>
      <c r="I103" s="10"/>
    </row>
    <row r="104" spans="4:8" ht="12.75">
      <c r="D104" t="s">
        <v>43</v>
      </c>
      <c r="E104" t="s">
        <v>44</v>
      </c>
      <c r="F104" s="1">
        <f>F98</f>
        <v>5</v>
      </c>
      <c r="G104" s="11">
        <v>0</v>
      </c>
      <c r="H104" s="8">
        <f t="shared" si="10"/>
        <v>0</v>
      </c>
    </row>
    <row r="105" spans="2:9" ht="12.75">
      <c r="B105" s="4"/>
      <c r="G105" s="11"/>
      <c r="I105" s="8">
        <f>SUM(H97:H104)</f>
        <v>38370</v>
      </c>
    </row>
    <row r="106" spans="2:8" ht="12.75">
      <c r="B106" s="9" t="s">
        <v>72</v>
      </c>
      <c r="C106" s="1">
        <v>187</v>
      </c>
      <c r="D106" t="s">
        <v>84</v>
      </c>
      <c r="E106" t="s">
        <v>40</v>
      </c>
      <c r="F106" s="1">
        <f>ROUNDUP(C106/48,0)</f>
        <v>4</v>
      </c>
      <c r="G106" s="11">
        <v>6995</v>
      </c>
      <c r="H106" s="8">
        <f aca="true" t="shared" si="11" ref="H106:H113">G106*F106</f>
        <v>27980</v>
      </c>
    </row>
    <row r="107" spans="4:8" ht="12.75">
      <c r="D107" t="s">
        <v>41</v>
      </c>
      <c r="E107" t="s">
        <v>42</v>
      </c>
      <c r="F107" s="1">
        <f>F106</f>
        <v>4</v>
      </c>
      <c r="G107" s="11">
        <v>0</v>
      </c>
      <c r="H107" s="8">
        <f t="shared" si="11"/>
        <v>0</v>
      </c>
    </row>
    <row r="108" spans="4:8" ht="12.75">
      <c r="D108" t="s">
        <v>52</v>
      </c>
      <c r="E108" s="20" t="s">
        <v>104</v>
      </c>
      <c r="F108" s="1">
        <v>1</v>
      </c>
      <c r="G108" s="8">
        <v>200</v>
      </c>
      <c r="H108" s="8">
        <f t="shared" si="11"/>
        <v>200</v>
      </c>
    </row>
    <row r="109" spans="4:8" ht="12.75">
      <c r="D109" t="s">
        <v>57</v>
      </c>
      <c r="E109" t="s">
        <v>58</v>
      </c>
      <c r="F109" s="1">
        <f>ROUNDUP(F106/6,0)</f>
        <v>1</v>
      </c>
      <c r="G109" s="12">
        <v>1895</v>
      </c>
      <c r="H109" s="8">
        <f t="shared" si="11"/>
        <v>1895</v>
      </c>
    </row>
    <row r="110" spans="2:9" s="4" customFormat="1" ht="12.75">
      <c r="B110"/>
      <c r="C110" s="1"/>
      <c r="D110" t="s">
        <v>59</v>
      </c>
      <c r="E110" t="s">
        <v>60</v>
      </c>
      <c r="F110" s="1">
        <f>F106-F109</f>
        <v>3</v>
      </c>
      <c r="G110" s="12">
        <v>75</v>
      </c>
      <c r="H110" s="8">
        <f t="shared" si="11"/>
        <v>225</v>
      </c>
      <c r="I110" s="8"/>
    </row>
    <row r="111" spans="4:8" ht="12.75">
      <c r="D111" t="s">
        <v>13</v>
      </c>
      <c r="E111" t="s">
        <v>14</v>
      </c>
      <c r="F111" s="1">
        <v>2</v>
      </c>
      <c r="G111" s="8">
        <v>500</v>
      </c>
      <c r="H111" s="8">
        <f t="shared" si="11"/>
        <v>1000</v>
      </c>
    </row>
    <row r="112" spans="4:9" ht="12.75">
      <c r="D112" t="s">
        <v>11</v>
      </c>
      <c r="E112" t="s">
        <v>53</v>
      </c>
      <c r="F112" s="1">
        <v>0</v>
      </c>
      <c r="G112" s="8">
        <v>995</v>
      </c>
      <c r="H112" s="8">
        <f t="shared" si="11"/>
        <v>0</v>
      </c>
      <c r="I112" s="10"/>
    </row>
    <row r="113" spans="4:8" ht="12.75">
      <c r="D113" t="s">
        <v>43</v>
      </c>
      <c r="E113" t="s">
        <v>44</v>
      </c>
      <c r="F113" s="1">
        <f>F107</f>
        <v>4</v>
      </c>
      <c r="G113" s="11">
        <v>0</v>
      </c>
      <c r="H113" s="8">
        <f t="shared" si="11"/>
        <v>0</v>
      </c>
    </row>
    <row r="114" spans="2:9" ht="12.75">
      <c r="B114" s="4"/>
      <c r="G114" s="11"/>
      <c r="I114" s="8">
        <f>SUM(H106:H113)</f>
        <v>31300</v>
      </c>
    </row>
    <row r="115" spans="2:9" ht="12.75">
      <c r="B115" t="s">
        <v>73</v>
      </c>
      <c r="C115" s="1">
        <v>28</v>
      </c>
      <c r="D115" t="s">
        <v>45</v>
      </c>
      <c r="E115" t="s">
        <v>46</v>
      </c>
      <c r="F115" s="1">
        <f>ROUNDUP(C115/24,0)</f>
        <v>2</v>
      </c>
      <c r="G115" s="11">
        <v>6995</v>
      </c>
      <c r="H115" s="8">
        <f aca="true" t="shared" si="12" ref="H115:H121">G115*F115</f>
        <v>13990</v>
      </c>
      <c r="I115"/>
    </row>
    <row r="116" spans="4:9" ht="12.75">
      <c r="D116" t="s">
        <v>41</v>
      </c>
      <c r="E116" t="s">
        <v>42</v>
      </c>
      <c r="F116" s="1">
        <f>F115</f>
        <v>2</v>
      </c>
      <c r="G116" s="11">
        <v>0</v>
      </c>
      <c r="H116" s="8">
        <f t="shared" si="12"/>
        <v>0</v>
      </c>
      <c r="I116"/>
    </row>
    <row r="117" spans="3:9" s="4" customFormat="1" ht="12.75">
      <c r="C117" s="6"/>
      <c r="D117" t="s">
        <v>57</v>
      </c>
      <c r="E117" t="s">
        <v>58</v>
      </c>
      <c r="F117" s="1">
        <f>ROUNDUP(F115/8,0)</f>
        <v>1</v>
      </c>
      <c r="G117" s="12">
        <v>1895</v>
      </c>
      <c r="H117" s="8">
        <f t="shared" si="12"/>
        <v>1895</v>
      </c>
      <c r="I117" s="8"/>
    </row>
    <row r="118" spans="4:8" ht="12.75">
      <c r="D118" t="s">
        <v>59</v>
      </c>
      <c r="E118" t="s">
        <v>60</v>
      </c>
      <c r="F118" s="1">
        <f>F115-F117</f>
        <v>1</v>
      </c>
      <c r="G118" s="12">
        <v>75</v>
      </c>
      <c r="H118" s="8">
        <f t="shared" si="12"/>
        <v>75</v>
      </c>
    </row>
    <row r="119" spans="4:9" ht="12.75">
      <c r="D119" t="s">
        <v>13</v>
      </c>
      <c r="E119" t="s">
        <v>14</v>
      </c>
      <c r="F119" s="1">
        <v>4</v>
      </c>
      <c r="G119" s="8">
        <v>500</v>
      </c>
      <c r="H119" s="8">
        <f t="shared" si="12"/>
        <v>2000</v>
      </c>
      <c r="I119" s="5"/>
    </row>
    <row r="120" spans="4:9" ht="12.75">
      <c r="D120" t="s">
        <v>11</v>
      </c>
      <c r="E120" t="s">
        <v>53</v>
      </c>
      <c r="F120" s="1">
        <v>0</v>
      </c>
      <c r="G120" s="8">
        <v>995</v>
      </c>
      <c r="H120" s="8">
        <f t="shared" si="12"/>
        <v>0</v>
      </c>
      <c r="I120"/>
    </row>
    <row r="121" spans="4:9" ht="12.75">
      <c r="D121" t="s">
        <v>43</v>
      </c>
      <c r="E121" t="s">
        <v>44</v>
      </c>
      <c r="F121" s="1">
        <f>F115</f>
        <v>2</v>
      </c>
      <c r="G121" s="11">
        <v>0</v>
      </c>
      <c r="H121" s="8">
        <f t="shared" si="12"/>
        <v>0</v>
      </c>
      <c r="I121"/>
    </row>
    <row r="122" spans="8:9" ht="12.75">
      <c r="H122"/>
      <c r="I122" s="5">
        <f>SUM(H115:H121)</f>
        <v>17960</v>
      </c>
    </row>
    <row r="123" spans="2:9" ht="12.75">
      <c r="B123" t="s">
        <v>74</v>
      </c>
      <c r="C123" s="1">
        <v>28</v>
      </c>
      <c r="D123" t="s">
        <v>45</v>
      </c>
      <c r="E123" t="s">
        <v>46</v>
      </c>
      <c r="F123" s="1">
        <f>ROUNDUP(C123/24,0)</f>
        <v>2</v>
      </c>
      <c r="G123" s="11">
        <v>6995</v>
      </c>
      <c r="H123" s="8">
        <f aca="true" t="shared" si="13" ref="H123:H129">G123*F123</f>
        <v>13990</v>
      </c>
      <c r="I123"/>
    </row>
    <row r="124" spans="4:9" ht="12.75">
      <c r="D124" t="s">
        <v>41</v>
      </c>
      <c r="E124" t="s">
        <v>42</v>
      </c>
      <c r="F124" s="1">
        <f>F123</f>
        <v>2</v>
      </c>
      <c r="G124" s="11">
        <v>0</v>
      </c>
      <c r="H124" s="8">
        <f t="shared" si="13"/>
        <v>0</v>
      </c>
      <c r="I124"/>
    </row>
    <row r="125" spans="2:8" ht="12.75">
      <c r="B125" s="4"/>
      <c r="C125" s="6"/>
      <c r="D125" t="s">
        <v>57</v>
      </c>
      <c r="E125" t="s">
        <v>58</v>
      </c>
      <c r="F125" s="1">
        <f>ROUNDUP(F123/8,0)</f>
        <v>1</v>
      </c>
      <c r="G125" s="12">
        <v>1895</v>
      </c>
      <c r="H125" s="8">
        <f t="shared" si="13"/>
        <v>1895</v>
      </c>
    </row>
    <row r="126" spans="4:8" ht="12.75">
      <c r="D126" t="s">
        <v>59</v>
      </c>
      <c r="E126" t="s">
        <v>60</v>
      </c>
      <c r="F126" s="1">
        <f>F123-F125</f>
        <v>1</v>
      </c>
      <c r="G126" s="12">
        <v>75</v>
      </c>
      <c r="H126" s="8">
        <f t="shared" si="13"/>
        <v>75</v>
      </c>
    </row>
    <row r="127" spans="4:9" ht="12.75">
      <c r="D127" t="s">
        <v>13</v>
      </c>
      <c r="E127" t="s">
        <v>14</v>
      </c>
      <c r="F127" s="1">
        <v>4</v>
      </c>
      <c r="G127" s="8">
        <v>500</v>
      </c>
      <c r="H127" s="8">
        <f t="shared" si="13"/>
        <v>2000</v>
      </c>
      <c r="I127" s="5"/>
    </row>
    <row r="128" spans="4:9" ht="12.75">
      <c r="D128" t="s">
        <v>11</v>
      </c>
      <c r="E128" t="s">
        <v>53</v>
      </c>
      <c r="F128" s="1">
        <v>0</v>
      </c>
      <c r="G128" s="8">
        <v>995</v>
      </c>
      <c r="H128" s="8">
        <f t="shared" si="13"/>
        <v>0</v>
      </c>
      <c r="I128"/>
    </row>
    <row r="129" spans="4:9" ht="12.75">
      <c r="D129" t="s">
        <v>43</v>
      </c>
      <c r="E129" t="s">
        <v>44</v>
      </c>
      <c r="F129" s="1">
        <f>F123</f>
        <v>2</v>
      </c>
      <c r="G129" s="11">
        <v>0</v>
      </c>
      <c r="H129" s="8">
        <f t="shared" si="13"/>
        <v>0</v>
      </c>
      <c r="I129"/>
    </row>
    <row r="130" spans="2:9" s="4" customFormat="1" ht="12.75">
      <c r="B130"/>
      <c r="C130" s="1"/>
      <c r="D130"/>
      <c r="E130"/>
      <c r="F130" s="1"/>
      <c r="G130" s="8"/>
      <c r="H130"/>
      <c r="I130" s="5">
        <f>SUM(H123:H129)</f>
        <v>17960</v>
      </c>
    </row>
    <row r="131" spans="1:8" ht="12.75">
      <c r="A131" t="s">
        <v>75</v>
      </c>
      <c r="B131" s="9" t="s">
        <v>76</v>
      </c>
      <c r="C131" s="1">
        <v>36</v>
      </c>
      <c r="D131" t="s">
        <v>84</v>
      </c>
      <c r="E131" t="s">
        <v>40</v>
      </c>
      <c r="F131" s="1">
        <f>ROUNDUP(C131/48,0)</f>
        <v>1</v>
      </c>
      <c r="G131" s="11">
        <v>6995</v>
      </c>
      <c r="H131" s="8">
        <f aca="true" t="shared" si="14" ref="H131:H137">G131*F131</f>
        <v>6995</v>
      </c>
    </row>
    <row r="132" spans="4:8" ht="12.75">
      <c r="D132" t="s">
        <v>41</v>
      </c>
      <c r="E132" t="s">
        <v>42</v>
      </c>
      <c r="F132" s="1">
        <f>F131</f>
        <v>1</v>
      </c>
      <c r="G132" s="11">
        <v>0</v>
      </c>
      <c r="H132" s="8">
        <f t="shared" si="14"/>
        <v>0</v>
      </c>
    </row>
    <row r="133" spans="4:8" ht="12.75">
      <c r="D133" t="s">
        <v>57</v>
      </c>
      <c r="E133" t="s">
        <v>58</v>
      </c>
      <c r="F133" s="1">
        <f>ROUNDUP(F131/6,0)</f>
        <v>1</v>
      </c>
      <c r="G133" s="12">
        <v>1895</v>
      </c>
      <c r="H133" s="8">
        <f t="shared" si="14"/>
        <v>1895</v>
      </c>
    </row>
    <row r="134" spans="4:8" ht="12.75">
      <c r="D134" t="s">
        <v>59</v>
      </c>
      <c r="E134" t="s">
        <v>60</v>
      </c>
      <c r="F134" s="1">
        <f>F131-F133</f>
        <v>0</v>
      </c>
      <c r="G134" s="12">
        <v>75</v>
      </c>
      <c r="H134" s="8">
        <f t="shared" si="14"/>
        <v>0</v>
      </c>
    </row>
    <row r="135" spans="4:8" ht="12.75">
      <c r="D135" t="s">
        <v>13</v>
      </c>
      <c r="E135" t="s">
        <v>14</v>
      </c>
      <c r="F135" s="1">
        <v>2</v>
      </c>
      <c r="G135" s="8">
        <v>500</v>
      </c>
      <c r="H135" s="8">
        <f t="shared" si="14"/>
        <v>1000</v>
      </c>
    </row>
    <row r="136" spans="4:9" ht="12.75">
      <c r="D136" t="s">
        <v>11</v>
      </c>
      <c r="E136" t="s">
        <v>53</v>
      </c>
      <c r="F136" s="1">
        <v>0</v>
      </c>
      <c r="G136" s="8">
        <v>995</v>
      </c>
      <c r="H136" s="8">
        <f t="shared" si="14"/>
        <v>0</v>
      </c>
      <c r="I136" s="10"/>
    </row>
    <row r="137" spans="4:8" ht="12.75">
      <c r="D137" t="s">
        <v>43</v>
      </c>
      <c r="E137" t="s">
        <v>44</v>
      </c>
      <c r="F137" s="1">
        <f>F132</f>
        <v>1</v>
      </c>
      <c r="G137" s="11">
        <v>0</v>
      </c>
      <c r="H137" s="8">
        <f t="shared" si="14"/>
        <v>0</v>
      </c>
    </row>
    <row r="138" spans="2:9" ht="12.75">
      <c r="B138" s="4"/>
      <c r="G138" s="11"/>
      <c r="I138" s="8">
        <f>SUM(H131:H137)</f>
        <v>9890</v>
      </c>
    </row>
    <row r="139" spans="2:8" ht="12.75">
      <c r="B139" s="9" t="s">
        <v>77</v>
      </c>
      <c r="C139" s="1">
        <v>21</v>
      </c>
      <c r="D139" t="s">
        <v>84</v>
      </c>
      <c r="E139" t="s">
        <v>40</v>
      </c>
      <c r="F139" s="1">
        <f>ROUNDUP(C139/48,0)</f>
        <v>1</v>
      </c>
      <c r="G139" s="11">
        <v>6995</v>
      </c>
      <c r="H139" s="8">
        <f aca="true" t="shared" si="15" ref="H139:H145">G139*F139</f>
        <v>6995</v>
      </c>
    </row>
    <row r="140" spans="4:8" ht="12.75">
      <c r="D140" t="s">
        <v>41</v>
      </c>
      <c r="E140" t="s">
        <v>42</v>
      </c>
      <c r="F140" s="1">
        <f>F139</f>
        <v>1</v>
      </c>
      <c r="G140" s="11">
        <v>0</v>
      </c>
      <c r="H140" s="8">
        <f t="shared" si="15"/>
        <v>0</v>
      </c>
    </row>
    <row r="141" spans="4:8" ht="12.75">
      <c r="D141" t="s">
        <v>57</v>
      </c>
      <c r="E141" t="s">
        <v>58</v>
      </c>
      <c r="F141" s="1">
        <f>ROUNDUP(F139/6,0)</f>
        <v>1</v>
      </c>
      <c r="G141" s="12">
        <v>1895</v>
      </c>
      <c r="H141" s="8">
        <f t="shared" si="15"/>
        <v>1895</v>
      </c>
    </row>
    <row r="142" spans="4:8" ht="12.75">
      <c r="D142" t="s">
        <v>59</v>
      </c>
      <c r="E142" t="s">
        <v>60</v>
      </c>
      <c r="F142" s="1">
        <f>F139-F141</f>
        <v>0</v>
      </c>
      <c r="G142" s="12">
        <v>75</v>
      </c>
      <c r="H142" s="8">
        <f t="shared" si="15"/>
        <v>0</v>
      </c>
    </row>
    <row r="143" spans="4:8" ht="12.75">
      <c r="D143" t="s">
        <v>13</v>
      </c>
      <c r="E143" t="s">
        <v>14</v>
      </c>
      <c r="F143" s="1">
        <v>2</v>
      </c>
      <c r="G143" s="8">
        <v>500</v>
      </c>
      <c r="H143" s="8">
        <f t="shared" si="15"/>
        <v>1000</v>
      </c>
    </row>
    <row r="144" spans="4:9" ht="12.75">
      <c r="D144" t="s">
        <v>11</v>
      </c>
      <c r="E144" t="s">
        <v>53</v>
      </c>
      <c r="F144" s="1">
        <v>0</v>
      </c>
      <c r="G144" s="8">
        <v>995</v>
      </c>
      <c r="H144" s="8">
        <f t="shared" si="15"/>
        <v>0</v>
      </c>
      <c r="I144" s="10"/>
    </row>
    <row r="145" spans="2:9" s="4" customFormat="1" ht="12.75">
      <c r="B145"/>
      <c r="C145" s="1"/>
      <c r="D145" t="s">
        <v>43</v>
      </c>
      <c r="E145" t="s">
        <v>44</v>
      </c>
      <c r="F145" s="1">
        <f>F140</f>
        <v>1</v>
      </c>
      <c r="G145" s="11">
        <v>0</v>
      </c>
      <c r="H145" s="8">
        <f t="shared" si="15"/>
        <v>0</v>
      </c>
      <c r="I145" s="8"/>
    </row>
    <row r="146" spans="2:9" ht="12.75">
      <c r="B146" s="4"/>
      <c r="G146" s="11"/>
      <c r="I146" s="8">
        <f>SUM(H139:H145)</f>
        <v>9890</v>
      </c>
    </row>
    <row r="147" spans="2:9" ht="12.75">
      <c r="B147" t="s">
        <v>78</v>
      </c>
      <c r="C147" s="1">
        <v>21</v>
      </c>
      <c r="D147" t="s">
        <v>45</v>
      </c>
      <c r="E147" t="s">
        <v>46</v>
      </c>
      <c r="F147" s="1">
        <f>ROUNDUP(C147/24,0)</f>
        <v>1</v>
      </c>
      <c r="G147" s="11">
        <v>6995</v>
      </c>
      <c r="H147" s="8">
        <f aca="true" t="shared" si="16" ref="H147:H153">G147*F147</f>
        <v>6995</v>
      </c>
      <c r="I147"/>
    </row>
    <row r="148" spans="4:9" ht="12.75">
      <c r="D148" t="s">
        <v>41</v>
      </c>
      <c r="E148" t="s">
        <v>42</v>
      </c>
      <c r="F148" s="1">
        <f>F147</f>
        <v>1</v>
      </c>
      <c r="G148" s="11">
        <v>0</v>
      </c>
      <c r="H148" s="8">
        <f t="shared" si="16"/>
        <v>0</v>
      </c>
      <c r="I148"/>
    </row>
    <row r="149" spans="2:8" ht="12.75">
      <c r="B149" s="4"/>
      <c r="C149" s="6"/>
      <c r="D149" t="s">
        <v>57</v>
      </c>
      <c r="E149" t="s">
        <v>58</v>
      </c>
      <c r="F149" s="1">
        <f>ROUNDUP(F147/8,0)</f>
        <v>1</v>
      </c>
      <c r="G149" s="12">
        <v>1895</v>
      </c>
      <c r="H149" s="8">
        <f t="shared" si="16"/>
        <v>1895</v>
      </c>
    </row>
    <row r="150" spans="4:8" ht="12.75">
      <c r="D150" t="s">
        <v>59</v>
      </c>
      <c r="E150" t="s">
        <v>60</v>
      </c>
      <c r="F150" s="1">
        <f>F147-F149</f>
        <v>0</v>
      </c>
      <c r="G150" s="12">
        <v>75</v>
      </c>
      <c r="H150" s="8">
        <f t="shared" si="16"/>
        <v>0</v>
      </c>
    </row>
    <row r="151" spans="4:9" ht="12.75">
      <c r="D151" t="s">
        <v>13</v>
      </c>
      <c r="E151" t="s">
        <v>14</v>
      </c>
      <c r="F151" s="1">
        <v>4</v>
      </c>
      <c r="G151" s="8">
        <v>500</v>
      </c>
      <c r="H151" s="8">
        <f t="shared" si="16"/>
        <v>2000</v>
      </c>
      <c r="I151" s="5"/>
    </row>
    <row r="152" spans="2:9" s="4" customFormat="1" ht="12.75">
      <c r="B152"/>
      <c r="C152" s="1"/>
      <c r="D152" t="s">
        <v>11</v>
      </c>
      <c r="E152" t="s">
        <v>53</v>
      </c>
      <c r="F152" s="1">
        <v>0</v>
      </c>
      <c r="G152" s="8">
        <v>995</v>
      </c>
      <c r="H152" s="8">
        <f t="shared" si="16"/>
        <v>0</v>
      </c>
      <c r="I152"/>
    </row>
    <row r="153" spans="4:9" ht="12.75">
      <c r="D153" t="s">
        <v>43</v>
      </c>
      <c r="E153" t="s">
        <v>44</v>
      </c>
      <c r="F153" s="1">
        <f>F147</f>
        <v>1</v>
      </c>
      <c r="G153" s="11">
        <v>0</v>
      </c>
      <c r="H153" s="8">
        <f t="shared" si="16"/>
        <v>0</v>
      </c>
      <c r="I153"/>
    </row>
    <row r="154" spans="8:9" ht="12.75">
      <c r="H154"/>
      <c r="I154" s="5">
        <f>SUM(H147:H153)</f>
        <v>10890</v>
      </c>
    </row>
    <row r="155" spans="1:8" ht="12.75">
      <c r="A155" s="4" t="s">
        <v>105</v>
      </c>
      <c r="C155" s="1">
        <v>48</v>
      </c>
      <c r="D155" t="s">
        <v>113</v>
      </c>
      <c r="E155" t="s">
        <v>114</v>
      </c>
      <c r="F155" s="1">
        <v>1</v>
      </c>
      <c r="G155" s="8">
        <v>93000</v>
      </c>
      <c r="H155" s="5">
        <f aca="true" t="shared" si="17" ref="H155:H180">G155*F155</f>
        <v>93000</v>
      </c>
    </row>
    <row r="156" spans="4:8" ht="12.75">
      <c r="D156" t="s">
        <v>7</v>
      </c>
      <c r="E156" t="s">
        <v>8</v>
      </c>
      <c r="F156" s="1">
        <v>1</v>
      </c>
      <c r="G156" s="8">
        <v>0</v>
      </c>
      <c r="H156" s="8">
        <f t="shared" si="17"/>
        <v>0</v>
      </c>
    </row>
    <row r="157" spans="4:8" ht="12.75">
      <c r="D157" t="s">
        <v>9</v>
      </c>
      <c r="E157" t="s">
        <v>10</v>
      </c>
      <c r="F157" s="1">
        <v>1</v>
      </c>
      <c r="G157" s="8">
        <v>0</v>
      </c>
      <c r="H157" s="8">
        <f t="shared" si="17"/>
        <v>0</v>
      </c>
    </row>
    <row r="158" spans="4:8" ht="12.75">
      <c r="D158" t="s">
        <v>15</v>
      </c>
      <c r="E158" t="s">
        <v>16</v>
      </c>
      <c r="F158" s="1">
        <v>0</v>
      </c>
      <c r="G158" s="8">
        <v>20000</v>
      </c>
      <c r="H158" s="8">
        <f t="shared" si="17"/>
        <v>0</v>
      </c>
    </row>
    <row r="159" spans="4:8" ht="12.75">
      <c r="D159" t="s">
        <v>17</v>
      </c>
      <c r="E159" t="s">
        <v>18</v>
      </c>
      <c r="F159" s="1">
        <v>0</v>
      </c>
      <c r="G159" s="8">
        <v>0</v>
      </c>
      <c r="H159" s="8">
        <f t="shared" si="17"/>
        <v>0</v>
      </c>
    </row>
    <row r="160" spans="4:8" ht="12.75">
      <c r="D160" t="s">
        <v>19</v>
      </c>
      <c r="E160" t="s">
        <v>20</v>
      </c>
      <c r="F160" s="1">
        <v>0</v>
      </c>
      <c r="G160" s="8">
        <v>4000</v>
      </c>
      <c r="H160" s="8">
        <f t="shared" si="17"/>
        <v>0</v>
      </c>
    </row>
    <row r="161" spans="4:8" ht="12.75">
      <c r="D161" t="s">
        <v>34</v>
      </c>
      <c r="E161" t="s">
        <v>35</v>
      </c>
      <c r="F161" s="1">
        <v>2</v>
      </c>
      <c r="G161" s="8">
        <v>15000</v>
      </c>
      <c r="H161" s="8">
        <f t="shared" si="17"/>
        <v>30000</v>
      </c>
    </row>
    <row r="162" spans="4:8" ht="12.75">
      <c r="D162" t="s">
        <v>17</v>
      </c>
      <c r="E162" t="s">
        <v>18</v>
      </c>
      <c r="F162" s="1">
        <v>2</v>
      </c>
      <c r="G162" s="8">
        <v>0</v>
      </c>
      <c r="H162" s="8">
        <f t="shared" si="17"/>
        <v>0</v>
      </c>
    </row>
    <row r="163" spans="4:8" ht="12.75">
      <c r="D163" t="s">
        <v>21</v>
      </c>
      <c r="E163" t="s">
        <v>22</v>
      </c>
      <c r="F163" s="1">
        <v>1</v>
      </c>
      <c r="G163" s="8">
        <v>15000</v>
      </c>
      <c r="H163" s="8">
        <f t="shared" si="17"/>
        <v>15000</v>
      </c>
    </row>
    <row r="164" spans="4:8" ht="12.75">
      <c r="D164" t="s">
        <v>13</v>
      </c>
      <c r="E164" t="s">
        <v>14</v>
      </c>
      <c r="F164" s="1">
        <f>F193</f>
        <v>23</v>
      </c>
      <c r="G164" s="8">
        <v>500</v>
      </c>
      <c r="H164" s="8">
        <f t="shared" si="17"/>
        <v>11500</v>
      </c>
    </row>
    <row r="165" spans="4:10" ht="12.75">
      <c r="D165" t="s">
        <v>13</v>
      </c>
      <c r="E165" t="s">
        <v>14</v>
      </c>
      <c r="F165" s="1">
        <v>12</v>
      </c>
      <c r="G165" s="8">
        <v>500</v>
      </c>
      <c r="H165" s="8">
        <f>G165*F165</f>
        <v>6000</v>
      </c>
      <c r="J165" t="s">
        <v>129</v>
      </c>
    </row>
    <row r="166" spans="4:10" ht="12.75">
      <c r="D166" t="s">
        <v>11</v>
      </c>
      <c r="E166" t="s">
        <v>12</v>
      </c>
      <c r="F166" s="1">
        <v>2</v>
      </c>
      <c r="G166" s="8">
        <v>995</v>
      </c>
      <c r="H166" s="8">
        <f t="shared" si="17"/>
        <v>1990</v>
      </c>
      <c r="J166" t="s">
        <v>101</v>
      </c>
    </row>
    <row r="167" spans="4:8" ht="12.75">
      <c r="D167" t="s">
        <v>63</v>
      </c>
      <c r="E167" t="s">
        <v>64</v>
      </c>
      <c r="F167" s="1">
        <v>1</v>
      </c>
      <c r="G167" s="8">
        <v>0</v>
      </c>
      <c r="H167" s="8">
        <f t="shared" si="17"/>
        <v>0</v>
      </c>
    </row>
    <row r="168" spans="4:8" ht="12.75">
      <c r="D168" t="s">
        <v>23</v>
      </c>
      <c r="E168" t="s">
        <v>24</v>
      </c>
      <c r="F168" s="1">
        <v>2</v>
      </c>
      <c r="G168" s="8">
        <v>3000</v>
      </c>
      <c r="H168" s="8">
        <f t="shared" si="17"/>
        <v>6000</v>
      </c>
    </row>
    <row r="169" spans="4:8" ht="12.75">
      <c r="D169" t="s">
        <v>25</v>
      </c>
      <c r="E169" t="s">
        <v>26</v>
      </c>
      <c r="F169" s="1">
        <v>2</v>
      </c>
      <c r="G169" s="8">
        <v>0</v>
      </c>
      <c r="H169" s="8">
        <f t="shared" si="17"/>
        <v>0</v>
      </c>
    </row>
    <row r="170" spans="4:8" ht="12.75">
      <c r="D170" t="s">
        <v>27</v>
      </c>
      <c r="E170" t="s">
        <v>28</v>
      </c>
      <c r="F170" s="1">
        <v>1</v>
      </c>
      <c r="G170" s="8">
        <v>0</v>
      </c>
      <c r="H170" s="8">
        <f t="shared" si="17"/>
        <v>0</v>
      </c>
    </row>
    <row r="171" spans="4:8" ht="12.75">
      <c r="D171" t="s">
        <v>29</v>
      </c>
      <c r="E171" t="s">
        <v>28</v>
      </c>
      <c r="F171" s="1">
        <v>1</v>
      </c>
      <c r="G171" s="8">
        <v>0</v>
      </c>
      <c r="H171" s="8">
        <f t="shared" si="17"/>
        <v>0</v>
      </c>
    </row>
    <row r="172" spans="4:8" ht="12.75">
      <c r="D172" t="s">
        <v>30</v>
      </c>
      <c r="E172" t="s">
        <v>31</v>
      </c>
      <c r="F172" s="1">
        <v>1</v>
      </c>
      <c r="G172" s="8">
        <v>0</v>
      </c>
      <c r="H172" s="8">
        <f t="shared" si="17"/>
        <v>0</v>
      </c>
    </row>
    <row r="173" spans="4:8" ht="12.75">
      <c r="D173" t="s">
        <v>32</v>
      </c>
      <c r="E173" t="s">
        <v>33</v>
      </c>
      <c r="F173" s="1">
        <v>2</v>
      </c>
      <c r="G173" s="8">
        <v>0</v>
      </c>
      <c r="H173" s="8">
        <f t="shared" si="17"/>
        <v>0</v>
      </c>
    </row>
    <row r="174" spans="3:9" s="4" customFormat="1" ht="12.75">
      <c r="C174" s="6"/>
      <c r="D174" t="s">
        <v>17</v>
      </c>
      <c r="E174" t="s">
        <v>18</v>
      </c>
      <c r="F174" s="1">
        <v>1</v>
      </c>
      <c r="G174" s="8">
        <v>0</v>
      </c>
      <c r="H174" s="8">
        <f t="shared" si="17"/>
        <v>0</v>
      </c>
      <c r="I174" s="8"/>
    </row>
    <row r="175" spans="4:8" ht="12.75">
      <c r="D175" t="s">
        <v>30</v>
      </c>
      <c r="E175" t="s">
        <v>31</v>
      </c>
      <c r="F175" s="1">
        <v>1</v>
      </c>
      <c r="G175" s="8">
        <v>0</v>
      </c>
      <c r="H175" s="8">
        <f t="shared" si="17"/>
        <v>0</v>
      </c>
    </row>
    <row r="176" spans="4:8" ht="12.75">
      <c r="D176" t="s">
        <v>36</v>
      </c>
      <c r="E176" t="s">
        <v>37</v>
      </c>
      <c r="F176" s="1">
        <v>1</v>
      </c>
      <c r="G176" s="8">
        <v>0</v>
      </c>
      <c r="H176" s="8">
        <f t="shared" si="17"/>
        <v>0</v>
      </c>
    </row>
    <row r="177" spans="4:8" ht="12.75">
      <c r="D177" t="s">
        <v>38</v>
      </c>
      <c r="E177" t="s">
        <v>39</v>
      </c>
      <c r="F177" s="1">
        <v>1</v>
      </c>
      <c r="G177" s="8">
        <v>0</v>
      </c>
      <c r="H177" s="8">
        <f t="shared" si="17"/>
        <v>0</v>
      </c>
    </row>
    <row r="178" spans="4:8" ht="12.75">
      <c r="D178" t="s">
        <v>115</v>
      </c>
      <c r="E178" t="s">
        <v>116</v>
      </c>
      <c r="F178" s="1">
        <v>1</v>
      </c>
      <c r="G178" s="8">
        <v>0</v>
      </c>
      <c r="H178" s="8">
        <f t="shared" si="17"/>
        <v>0</v>
      </c>
    </row>
    <row r="179" spans="4:8" ht="12.75">
      <c r="D179" t="s">
        <v>36</v>
      </c>
      <c r="E179" t="s">
        <v>37</v>
      </c>
      <c r="F179" s="1">
        <v>1</v>
      </c>
      <c r="G179" s="8">
        <v>0</v>
      </c>
      <c r="H179" s="8">
        <f t="shared" si="17"/>
        <v>0</v>
      </c>
    </row>
    <row r="180" spans="4:8" ht="12.75">
      <c r="D180" t="s">
        <v>117</v>
      </c>
      <c r="E180" t="s">
        <v>118</v>
      </c>
      <c r="F180" s="1">
        <v>1</v>
      </c>
      <c r="G180" s="8">
        <v>0</v>
      </c>
      <c r="H180" s="8">
        <f t="shared" si="17"/>
        <v>0</v>
      </c>
    </row>
    <row r="181" ht="12.75">
      <c r="I181" s="8">
        <f>SUM(H155:H180)</f>
        <v>163490</v>
      </c>
    </row>
    <row r="182" spans="1:8" ht="12.75">
      <c r="A182" s="4" t="s">
        <v>106</v>
      </c>
      <c r="C182" s="1">
        <v>48</v>
      </c>
      <c r="D182" t="s">
        <v>113</v>
      </c>
      <c r="E182" t="s">
        <v>114</v>
      </c>
      <c r="F182" s="1">
        <v>1</v>
      </c>
      <c r="G182" s="8">
        <v>93000</v>
      </c>
      <c r="H182" s="5">
        <f aca="true" t="shared" si="18" ref="H182:H207">G182*F182</f>
        <v>93000</v>
      </c>
    </row>
    <row r="183" spans="4:8" ht="12.75">
      <c r="D183" t="s">
        <v>7</v>
      </c>
      <c r="E183" t="s">
        <v>8</v>
      </c>
      <c r="F183" s="1">
        <v>1</v>
      </c>
      <c r="G183" s="8">
        <v>0</v>
      </c>
      <c r="H183" s="8">
        <f t="shared" si="18"/>
        <v>0</v>
      </c>
    </row>
    <row r="184" spans="4:8" ht="12.75">
      <c r="D184" t="s">
        <v>9</v>
      </c>
      <c r="E184" t="s">
        <v>10</v>
      </c>
      <c r="F184" s="1">
        <v>1</v>
      </c>
      <c r="G184" s="8">
        <v>0</v>
      </c>
      <c r="H184" s="8">
        <f t="shared" si="18"/>
        <v>0</v>
      </c>
    </row>
    <row r="185" spans="4:8" ht="12.75">
      <c r="D185" t="s">
        <v>15</v>
      </c>
      <c r="E185" t="s">
        <v>16</v>
      </c>
      <c r="F185" s="1">
        <v>0</v>
      </c>
      <c r="G185" s="8">
        <v>20000</v>
      </c>
      <c r="H185" s="8">
        <f t="shared" si="18"/>
        <v>0</v>
      </c>
    </row>
    <row r="186" spans="4:8" ht="12.75">
      <c r="D186" t="s">
        <v>17</v>
      </c>
      <c r="E186" t="s">
        <v>18</v>
      </c>
      <c r="F186" s="1">
        <v>0</v>
      </c>
      <c r="G186" s="8">
        <v>0</v>
      </c>
      <c r="H186" s="8">
        <f t="shared" si="18"/>
        <v>0</v>
      </c>
    </row>
    <row r="187" spans="4:8" ht="12.75">
      <c r="D187" t="s">
        <v>19</v>
      </c>
      <c r="E187" t="s">
        <v>20</v>
      </c>
      <c r="F187" s="1">
        <v>0</v>
      </c>
      <c r="G187" s="8">
        <v>4000</v>
      </c>
      <c r="H187" s="8">
        <f t="shared" si="18"/>
        <v>0</v>
      </c>
    </row>
    <row r="188" spans="4:8" ht="12.75">
      <c r="D188" t="s">
        <v>34</v>
      </c>
      <c r="E188" t="s">
        <v>35</v>
      </c>
      <c r="F188" s="1">
        <v>2</v>
      </c>
      <c r="G188" s="8">
        <v>15000</v>
      </c>
      <c r="H188" s="8">
        <f t="shared" si="18"/>
        <v>30000</v>
      </c>
    </row>
    <row r="189" spans="4:8" ht="12.75">
      <c r="D189" t="s">
        <v>17</v>
      </c>
      <c r="E189" t="s">
        <v>18</v>
      </c>
      <c r="F189" s="1">
        <v>2</v>
      </c>
      <c r="G189" s="8">
        <v>0</v>
      </c>
      <c r="H189" s="8">
        <f t="shared" si="18"/>
        <v>0</v>
      </c>
    </row>
    <row r="190" spans="4:8" ht="12.75">
      <c r="D190" t="s">
        <v>21</v>
      </c>
      <c r="E190" t="s">
        <v>22</v>
      </c>
      <c r="F190" s="1">
        <v>1</v>
      </c>
      <c r="G190" s="8">
        <v>15000</v>
      </c>
      <c r="H190" s="8">
        <f t="shared" si="18"/>
        <v>15000</v>
      </c>
    </row>
    <row r="191" spans="4:10" ht="12.75">
      <c r="D191" t="s">
        <v>11</v>
      </c>
      <c r="E191" t="s">
        <v>12</v>
      </c>
      <c r="F191" s="1">
        <v>2</v>
      </c>
      <c r="G191" s="8">
        <v>995</v>
      </c>
      <c r="H191" s="8">
        <f t="shared" si="18"/>
        <v>1990</v>
      </c>
      <c r="J191" t="s">
        <v>101</v>
      </c>
    </row>
    <row r="192" spans="4:10" ht="12.75">
      <c r="D192" t="s">
        <v>13</v>
      </c>
      <c r="E192" t="s">
        <v>14</v>
      </c>
      <c r="F192" s="1">
        <v>12</v>
      </c>
      <c r="G192" s="8">
        <v>500</v>
      </c>
      <c r="H192" s="8">
        <f>G192*F192</f>
        <v>6000</v>
      </c>
      <c r="J192" t="s">
        <v>129</v>
      </c>
    </row>
    <row r="193" spans="4:8" ht="12.75">
      <c r="D193" t="s">
        <v>13</v>
      </c>
      <c r="E193" t="s">
        <v>14</v>
      </c>
      <c r="F193" s="1">
        <f>(SUMIF(D2:D153,(D7),F2:F153)+SUMIF(D2:D153,(D30),F2:F153))/2</f>
        <v>23</v>
      </c>
      <c r="G193" s="8">
        <v>500</v>
      </c>
      <c r="H193" s="8">
        <f t="shared" si="18"/>
        <v>11500</v>
      </c>
    </row>
    <row r="194" spans="4:8" ht="12.75">
      <c r="D194" t="s">
        <v>63</v>
      </c>
      <c r="E194" t="s">
        <v>64</v>
      </c>
      <c r="F194" s="1">
        <v>1</v>
      </c>
      <c r="G194" s="8">
        <v>0</v>
      </c>
      <c r="H194" s="8">
        <f t="shared" si="18"/>
        <v>0</v>
      </c>
    </row>
    <row r="195" spans="4:8" ht="12.75">
      <c r="D195" t="s">
        <v>23</v>
      </c>
      <c r="E195" t="s">
        <v>24</v>
      </c>
      <c r="F195" s="1">
        <v>2</v>
      </c>
      <c r="G195" s="8">
        <v>3000</v>
      </c>
      <c r="H195" s="8">
        <f t="shared" si="18"/>
        <v>6000</v>
      </c>
    </row>
    <row r="196" spans="4:8" ht="12.75">
      <c r="D196" t="s">
        <v>25</v>
      </c>
      <c r="E196" t="s">
        <v>26</v>
      </c>
      <c r="F196" s="1">
        <v>2</v>
      </c>
      <c r="G196" s="8">
        <v>0</v>
      </c>
      <c r="H196" s="8">
        <f t="shared" si="18"/>
        <v>0</v>
      </c>
    </row>
    <row r="197" spans="4:8" ht="12.75">
      <c r="D197" t="s">
        <v>27</v>
      </c>
      <c r="E197" t="s">
        <v>28</v>
      </c>
      <c r="F197" s="1">
        <v>1</v>
      </c>
      <c r="G197" s="8">
        <v>0</v>
      </c>
      <c r="H197" s="8">
        <f t="shared" si="18"/>
        <v>0</v>
      </c>
    </row>
    <row r="198" spans="4:8" ht="12.75">
      <c r="D198" t="s">
        <v>29</v>
      </c>
      <c r="E198" t="s">
        <v>28</v>
      </c>
      <c r="F198" s="1">
        <v>1</v>
      </c>
      <c r="G198" s="8">
        <v>0</v>
      </c>
      <c r="H198" s="8">
        <f t="shared" si="18"/>
        <v>0</v>
      </c>
    </row>
    <row r="199" spans="4:8" ht="12.75">
      <c r="D199" t="s">
        <v>30</v>
      </c>
      <c r="E199" t="s">
        <v>31</v>
      </c>
      <c r="F199" s="1">
        <v>1</v>
      </c>
      <c r="G199" s="8">
        <v>0</v>
      </c>
      <c r="H199" s="8">
        <f t="shared" si="18"/>
        <v>0</v>
      </c>
    </row>
    <row r="200" spans="4:8" ht="12.75">
      <c r="D200" t="s">
        <v>32</v>
      </c>
      <c r="E200" t="s">
        <v>33</v>
      </c>
      <c r="F200" s="1">
        <v>2</v>
      </c>
      <c r="G200" s="8">
        <v>0</v>
      </c>
      <c r="H200" s="8">
        <f t="shared" si="18"/>
        <v>0</v>
      </c>
    </row>
    <row r="201" spans="4:8" ht="12.75">
      <c r="D201" t="s">
        <v>17</v>
      </c>
      <c r="E201" t="s">
        <v>18</v>
      </c>
      <c r="F201" s="1">
        <v>1</v>
      </c>
      <c r="G201" s="8">
        <v>0</v>
      </c>
      <c r="H201" s="8">
        <f t="shared" si="18"/>
        <v>0</v>
      </c>
    </row>
    <row r="202" spans="4:8" ht="12.75">
      <c r="D202" t="s">
        <v>30</v>
      </c>
      <c r="E202" t="s">
        <v>31</v>
      </c>
      <c r="F202" s="1">
        <v>1</v>
      </c>
      <c r="G202" s="8">
        <v>0</v>
      </c>
      <c r="H202" s="8">
        <f t="shared" si="18"/>
        <v>0</v>
      </c>
    </row>
    <row r="203" spans="4:8" ht="12.75">
      <c r="D203" t="s">
        <v>36</v>
      </c>
      <c r="E203" t="s">
        <v>37</v>
      </c>
      <c r="F203" s="1">
        <v>1</v>
      </c>
      <c r="G203" s="8">
        <v>0</v>
      </c>
      <c r="H203" s="8">
        <f t="shared" si="18"/>
        <v>0</v>
      </c>
    </row>
    <row r="204" spans="4:8" ht="12.75">
      <c r="D204" t="s">
        <v>38</v>
      </c>
      <c r="E204" t="s">
        <v>39</v>
      </c>
      <c r="F204" s="1">
        <v>1</v>
      </c>
      <c r="G204" s="8">
        <v>0</v>
      </c>
      <c r="H204" s="8">
        <f t="shared" si="18"/>
        <v>0</v>
      </c>
    </row>
    <row r="205" spans="4:8" ht="12.75">
      <c r="D205" t="s">
        <v>115</v>
      </c>
      <c r="E205" t="s">
        <v>116</v>
      </c>
      <c r="F205" s="1">
        <v>1</v>
      </c>
      <c r="G205" s="8">
        <v>0</v>
      </c>
      <c r="H205" s="8">
        <f t="shared" si="18"/>
        <v>0</v>
      </c>
    </row>
    <row r="206" spans="4:8" ht="12.75">
      <c r="D206" t="s">
        <v>36</v>
      </c>
      <c r="E206" t="s">
        <v>37</v>
      </c>
      <c r="F206" s="1">
        <v>1</v>
      </c>
      <c r="G206" s="8">
        <v>0</v>
      </c>
      <c r="H206" s="8">
        <f t="shared" si="18"/>
        <v>0</v>
      </c>
    </row>
    <row r="207" spans="4:8" ht="12.75">
      <c r="D207" t="s">
        <v>117</v>
      </c>
      <c r="E207" t="s">
        <v>118</v>
      </c>
      <c r="F207" s="1">
        <v>1</v>
      </c>
      <c r="G207" s="8">
        <v>0</v>
      </c>
      <c r="H207" s="8">
        <f t="shared" si="18"/>
        <v>0</v>
      </c>
    </row>
    <row r="208" ht="12.75">
      <c r="I208" s="8">
        <f>SUM(H182:H207)</f>
        <v>163490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tedv</cp:lastModifiedBy>
  <dcterms:created xsi:type="dcterms:W3CDTF">2004-03-08T20:47:51Z</dcterms:created>
  <dcterms:modified xsi:type="dcterms:W3CDTF">2004-03-26T15:52:56Z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